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Live Calc" sheetId="1" r:id="rId1"/>
  </sheets>
  <externalReferences>
    <externalReference r:id="rId4"/>
  </externalReferences>
  <definedNames>
    <definedName name="deg">'[1]Computation'!$K$12</definedName>
    <definedName name="_xlnm.Print_Area" localSheetId="0">'Live Calc'!$A$1:$V$55</definedName>
  </definedNames>
  <calcPr fullCalcOnLoad="1"/>
</workbook>
</file>

<file path=xl/sharedStrings.xml><?xml version="1.0" encoding="utf-8"?>
<sst xmlns="http://schemas.openxmlformats.org/spreadsheetml/2006/main" count="31" uniqueCount="31">
  <si>
    <t>Implemented by Kyungmo Koo, Microcosm.  Contact: bookproject@smad.com</t>
  </si>
  <si>
    <t>Initial Altitude (km)</t>
  </si>
  <si>
    <t>Altitude (km)</t>
  </si>
  <si>
    <t>km</t>
  </si>
  <si>
    <r>
      <t>km</t>
    </r>
    <r>
      <rPr>
        <vertAlign val="superscript"/>
        <sz val="10"/>
        <rFont val="Geneva"/>
        <family val="0"/>
      </rPr>
      <t>3</t>
    </r>
    <r>
      <rPr>
        <sz val="10"/>
        <rFont val="Geneva"/>
        <family val="0"/>
      </rPr>
      <t>/s</t>
    </r>
    <r>
      <rPr>
        <vertAlign val="superscript"/>
        <sz val="10"/>
        <rFont val="Geneva"/>
        <family val="0"/>
      </rPr>
      <t>2</t>
    </r>
  </si>
  <si>
    <t>Delta-V for Hohmann Transfer without Plane Change (m/s)</t>
  </si>
  <si>
    <t>Transfer Semimajor Axis (km)</t>
  </si>
  <si>
    <t>deg</t>
  </si>
  <si>
    <t>User Inputs in Orange</t>
  </si>
  <si>
    <t>Delta-V for Plane Change 1 (m/s)</t>
  </si>
  <si>
    <t>Delta-V for Hohmann Transfer with Plane Change 1 (m/s)</t>
  </si>
  <si>
    <t>Delta-V for Plane Change 2 (m/s)</t>
  </si>
  <si>
    <t>Delta-V for Hohmann Transfer with Plane Change 2 (m/s)</t>
  </si>
  <si>
    <t>Specific Impulse (sec)</t>
  </si>
  <si>
    <t>m/s</t>
  </si>
  <si>
    <t>Plane Change 1 (deg)</t>
  </si>
  <si>
    <t>Plane Change 2 (deg)</t>
  </si>
  <si>
    <t>Standard Free Fall, g</t>
  </si>
  <si>
    <t>Exhaust Velocity (km/s)</t>
  </si>
  <si>
    <t>Constants and Conversion Factors</t>
  </si>
  <si>
    <t>Radius</t>
  </si>
  <si>
    <t xml:space="preserve">μ </t>
  </si>
  <si>
    <t>Altitude Step (km)</t>
  </si>
  <si>
    <t>Figure 10-19. Orbit Cost Function for Various Earth Orbiting Missions</t>
  </si>
  <si>
    <t xml:space="preserve">Orbit Cost Function w/ Plane Change 1 </t>
  </si>
  <si>
    <t xml:space="preserve">Orbit Cost Function w/ Plane Change 2 </t>
  </si>
  <si>
    <t>Orbit Cost Function w/o Plane Change</t>
  </si>
  <si>
    <t>1 radian</t>
  </si>
  <si>
    <t>Fraction of Propellant Mass to Tankage and Other Propellant H/W</t>
  </si>
  <si>
    <t>Version 1.  May 18, 2010.  copyright, 2010, Microcosm, Inc.</t>
  </si>
  <si>
    <t>See text for explanation.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</si>
</sst>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00E+00"/>
    <numFmt numFmtId="167" formatCode="#,##0.0000"/>
    <numFmt numFmtId="168" formatCode="0.0%"/>
    <numFmt numFmtId="169" formatCode="#,##0.0"/>
  </numFmts>
  <fonts count="29">
    <font>
      <sz val="10"/>
      <name val="Arial"/>
      <family val="0"/>
    </font>
    <font>
      <b/>
      <sz val="10"/>
      <name val="Geneva"/>
      <family val="0"/>
    </font>
    <font>
      <sz val="10"/>
      <name val="Geneva"/>
      <family val="0"/>
    </font>
    <font>
      <b/>
      <sz val="9"/>
      <name val="Geneva"/>
      <family val="0"/>
    </font>
    <font>
      <sz val="11"/>
      <name val="Geneva"/>
      <family val="0"/>
    </font>
    <font>
      <sz val="8"/>
      <name val="Arial"/>
      <family val="0"/>
    </font>
    <font>
      <vertAlign val="superscript"/>
      <sz val="10"/>
      <name val="Geneva"/>
      <family val="0"/>
    </font>
    <font>
      <sz val="15.75"/>
      <color indexed="8"/>
      <name val="Arial"/>
      <family val="0"/>
    </font>
    <font>
      <sz val="15.75"/>
      <color indexed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.75"/>
      <color indexed="18"/>
      <name val="Arial"/>
      <family val="0"/>
    </font>
    <font>
      <sz val="9.5"/>
      <name val="Arial"/>
      <family val="2"/>
    </font>
    <font>
      <i/>
      <sz val="10"/>
      <name val="Genev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20" borderId="1" applyNumberFormat="0" applyAlignment="0" applyProtection="0"/>
    <xf numFmtId="0" fontId="14" fillId="3" borderId="0" applyNumberFormat="0" applyBorder="0" applyAlignment="0" applyProtection="0"/>
    <xf numFmtId="0" fontId="0" fillId="21" borderId="2" applyNumberFormat="0" applyFont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23" borderId="3" applyNumberFormat="0" applyAlignment="0" applyProtection="0"/>
    <xf numFmtId="0" fontId="19" fillId="0" borderId="4" applyNumberFormat="0" applyFill="0" applyAlignment="0" applyProtection="0"/>
    <xf numFmtId="0" fontId="23" fillId="0" borderId="5" applyNumberFormat="0" applyFill="0" applyAlignment="0" applyProtection="0"/>
    <xf numFmtId="0" fontId="16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20" borderId="9" applyNumberFormat="0" applyAlignment="0" applyProtection="0"/>
    <xf numFmtId="0" fontId="0" fillId="0" borderId="0">
      <alignment/>
      <protection/>
    </xf>
  </cellStyleXfs>
  <cellXfs count="67">
    <xf numFmtId="0" fontId="0" fillId="0" borderId="0" xfId="0" applyAlignment="1">
      <alignment/>
    </xf>
    <xf numFmtId="0" fontId="1" fillId="0" borderId="0" xfId="61" applyFont="1" applyAlignment="1">
      <alignment horizontal="left" vertical="center"/>
      <protection/>
    </xf>
    <xf numFmtId="0" fontId="2" fillId="0" borderId="0" xfId="0" applyFont="1" applyAlignment="1">
      <alignment/>
    </xf>
    <xf numFmtId="0" fontId="2" fillId="0" borderId="0" xfId="61" applyFont="1" applyAlignment="1">
      <alignment horizontal="left" vertical="center"/>
      <protection/>
    </xf>
    <xf numFmtId="0" fontId="2" fillId="0" borderId="0" xfId="61" applyFont="1">
      <alignment/>
      <protection/>
    </xf>
    <xf numFmtId="0" fontId="3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 quotePrefix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4" fillId="0" borderId="0" xfId="61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4" fillId="15" borderId="15" xfId="61" applyNumberFormat="1" applyFont="1" applyFill="1" applyBorder="1" applyAlignment="1">
      <alignment horizontal="center" vertical="center"/>
      <protection/>
    </xf>
    <xf numFmtId="0" fontId="2" fillId="15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165" fontId="2" fillId="0" borderId="19" xfId="0" applyNumberFormat="1" applyFont="1" applyBorder="1" applyAlignment="1">
      <alignment horizontal="center" vertical="center" wrapText="1"/>
    </xf>
    <xf numFmtId="165" fontId="2" fillId="0" borderId="20" xfId="0" applyNumberFormat="1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165" fontId="2" fillId="0" borderId="23" xfId="0" applyNumberFormat="1" applyFont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65" fontId="2" fillId="0" borderId="28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4" fontId="2" fillId="15" borderId="15" xfId="0" applyNumberFormat="1" applyFont="1" applyFill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167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7" fontId="2" fillId="0" borderId="24" xfId="0" applyNumberFormat="1" applyFont="1" applyBorder="1" applyAlignment="1">
      <alignment horizontal="right" vertical="center" wrapText="1"/>
    </xf>
    <xf numFmtId="0" fontId="2" fillId="0" borderId="31" xfId="0" applyFont="1" applyBorder="1" applyAlignment="1">
      <alignment horizontal="left" vertical="center" wrapText="1"/>
    </xf>
    <xf numFmtId="4" fontId="2" fillId="0" borderId="23" xfId="0" applyNumberFormat="1" applyFont="1" applyFill="1" applyBorder="1" applyAlignment="1">
      <alignment horizontal="right" vertical="center" wrapText="1"/>
    </xf>
    <xf numFmtId="0" fontId="1" fillId="15" borderId="32" xfId="61" applyFont="1" applyFill="1" applyBorder="1" applyAlignment="1">
      <alignment horizontal="center" vertical="center" wrapText="1"/>
      <protection/>
    </xf>
    <xf numFmtId="0" fontId="1" fillId="15" borderId="33" xfId="61" applyFont="1" applyFill="1" applyBorder="1" applyAlignment="1">
      <alignment horizontal="center" vertical="center" wrapText="1"/>
      <protection/>
    </xf>
    <xf numFmtId="0" fontId="1" fillId="20" borderId="34" xfId="0" applyFont="1" applyFill="1" applyBorder="1" applyAlignment="1">
      <alignment horizontal="center" vertical="center" wrapText="1"/>
    </xf>
    <xf numFmtId="0" fontId="1" fillId="20" borderId="35" xfId="0" applyFont="1" applyFill="1" applyBorder="1" applyAlignment="1">
      <alignment horizontal="center" vertical="center" wrapText="1"/>
    </xf>
    <xf numFmtId="0" fontId="1" fillId="20" borderId="36" xfId="0" applyFont="1" applyFill="1" applyBorder="1" applyAlignment="1">
      <alignment horizontal="center" vertical="center" wrapText="1"/>
    </xf>
    <xf numFmtId="0" fontId="1" fillId="20" borderId="37" xfId="0" applyFont="1" applyFill="1" applyBorder="1" applyAlignment="1">
      <alignment horizontal="left" vertical="center" wrapText="1"/>
    </xf>
    <xf numFmtId="0" fontId="1" fillId="20" borderId="38" xfId="0" applyFont="1" applyFill="1" applyBorder="1" applyAlignment="1">
      <alignment horizontal="left" vertical="center" wrapText="1"/>
    </xf>
    <xf numFmtId="3" fontId="2" fillId="0" borderId="39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11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 quotePrefix="1">
      <alignment vertical="center" wrapText="1"/>
    </xf>
    <xf numFmtId="0" fontId="1" fillId="2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vertical="center" wrapText="1"/>
    </xf>
    <xf numFmtId="167" fontId="2" fillId="0" borderId="42" xfId="0" applyNumberFormat="1" applyFont="1" applyFill="1" applyBorder="1" applyAlignment="1">
      <alignment horizontal="right" vertical="center" wrapText="1"/>
    </xf>
    <xf numFmtId="0" fontId="1" fillId="2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vertical="center" wrapText="1"/>
    </xf>
    <xf numFmtId="0" fontId="28" fillId="0" borderId="0" xfId="61" applyFont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" xfId="33"/>
    <cellStyle name="Comma [0]" xfId="34"/>
    <cellStyle name="Currency" xfId="35"/>
    <cellStyle name="Currency [0]" xfId="36"/>
    <cellStyle name="Percent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보통" xfId="48"/>
    <cellStyle name="설명 텍스트" xfId="49"/>
    <cellStyle name="셀 확인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Orbit Cost Function for Various Earth Orbiting Missions</a:t>
            </a:r>
          </a:p>
        </c:rich>
      </c:tx>
      <c:layout>
        <c:manualLayout>
          <c:xMode val="factor"/>
          <c:yMode val="factor"/>
          <c:x val="-0.028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9975"/>
          <c:w val="0.92975"/>
          <c:h val="0.7435"/>
        </c:manualLayout>
      </c:layout>
      <c:scatterChart>
        <c:scatterStyle val="smoothMarker"/>
        <c:varyColors val="0"/>
        <c:ser>
          <c:idx val="1"/>
          <c:order val="0"/>
          <c:tx>
            <c:v>Hohmann Transfer w/o Plane Change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Calc'!$M$9:$M$85</c:f>
              <c:numCache/>
            </c:numRef>
          </c:xVal>
          <c:yVal>
            <c:numRef>
              <c:f>'Live Calc'!$P$9:$P$85</c:f>
              <c:numCache/>
            </c:numRef>
          </c:yVal>
          <c:smooth val="1"/>
        </c:ser>
        <c:ser>
          <c:idx val="2"/>
          <c:order val="1"/>
          <c:tx>
            <c:v>Hohmann Transfer w/ Plane Change 1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Calc'!$M$9:$M$85</c:f>
              <c:numCache/>
            </c:numRef>
          </c:xVal>
          <c:yVal>
            <c:numRef>
              <c:f>'Live Calc'!$S$9:$S$85</c:f>
              <c:numCache/>
            </c:numRef>
          </c:yVal>
          <c:smooth val="1"/>
        </c:ser>
        <c:ser>
          <c:idx val="0"/>
          <c:order val="2"/>
          <c:tx>
            <c:v>Hohmann Transfer w/ Plane Change 2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Calc'!$M$9:$M$85</c:f>
              <c:numCache/>
            </c:numRef>
          </c:xVal>
          <c:yVal>
            <c:numRef>
              <c:f>'Live Calc'!$V$9:$V$85</c:f>
              <c:numCache/>
            </c:numRef>
          </c:yVal>
          <c:smooth val="1"/>
        </c:ser>
        <c:axId val="64248795"/>
        <c:axId val="41368244"/>
      </c:scatterChart>
      <c:valAx>
        <c:axId val="6424879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Altitude (km)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41368244"/>
        <c:crosses val="autoZero"/>
        <c:crossBetween val="midCat"/>
        <c:dispUnits/>
      </c:valAx>
      <c:valAx>
        <c:axId val="413682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Orbit Cost Function (#)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64248795"/>
        <c:crosses val="autoZero"/>
        <c:crossBetween val="midCat"/>
        <c:dispUnits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38"/>
          <c:y val="0.85525"/>
          <c:w val="0.924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9525</xdr:rowOff>
    </xdr:from>
    <xdr:to>
      <xdr:col>10</xdr:col>
      <xdr:colOff>590550</xdr:colOff>
      <xdr:row>45</xdr:row>
      <xdr:rowOff>152400</xdr:rowOff>
    </xdr:to>
    <xdr:graphicFrame>
      <xdr:nvGraphicFramePr>
        <xdr:cNvPr id="1" name="Chart 2"/>
        <xdr:cNvGraphicFramePr/>
      </xdr:nvGraphicFramePr>
      <xdr:xfrm>
        <a:off x="28575" y="2057400"/>
        <a:ext cx="885825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KM\AppData\Local\Microsoft\Windows\Temporary%20Internet%20Files\Content.IE5\9JXTYSKW\SME_Fig_8-42_HistogramsOfCoverage_v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"/>
      <sheetName val="Computation"/>
    </sheetNames>
    <sheetDataSet>
      <sheetData sheetId="1">
        <row r="12">
          <cell r="K12">
            <v>57.29577951308232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11.28125" style="0" bestFit="1" customWidth="1"/>
    <col min="3" max="4" width="13.7109375" style="0" bestFit="1" customWidth="1"/>
    <col min="5" max="5" width="14.57421875" style="0" bestFit="1" customWidth="1"/>
    <col min="6" max="6" width="20.8515625" style="0" bestFit="1" customWidth="1"/>
    <col min="7" max="7" width="10.28125" style="0" customWidth="1"/>
    <col min="8" max="8" width="9.57421875" style="0" customWidth="1"/>
    <col min="13" max="13" width="20.57421875" style="0" bestFit="1" customWidth="1"/>
    <col min="14" max="14" width="11.28125" style="0" bestFit="1" customWidth="1"/>
    <col min="15" max="15" width="20.140625" style="0" bestFit="1" customWidth="1"/>
    <col min="16" max="16" width="16.7109375" style="0" bestFit="1" customWidth="1"/>
    <col min="17" max="17" width="15.57421875" style="0" bestFit="1" customWidth="1"/>
    <col min="18" max="18" width="20.140625" style="0" bestFit="1" customWidth="1"/>
    <col min="19" max="19" width="17.7109375" style="0" bestFit="1" customWidth="1"/>
    <col min="20" max="20" width="15.57421875" style="0" bestFit="1" customWidth="1"/>
    <col min="21" max="21" width="20.140625" style="0" bestFit="1" customWidth="1"/>
    <col min="22" max="22" width="17.7109375" style="0" bestFit="1" customWidth="1"/>
    <col min="23" max="24" width="9.7109375" style="0" bestFit="1" customWidth="1"/>
    <col min="25" max="25" width="18.28125" style="0" bestFit="1" customWidth="1"/>
  </cols>
  <sheetData>
    <row r="1" spans="1:22" ht="12.75">
      <c r="A1" s="1" t="s">
        <v>23</v>
      </c>
      <c r="B1" s="2"/>
      <c r="C1" s="2"/>
      <c r="D1" s="2"/>
      <c r="E1" s="2"/>
      <c r="F1" s="2"/>
      <c r="G1" s="43"/>
      <c r="H1" s="44"/>
      <c r="I1" s="45"/>
      <c r="J1" s="46"/>
      <c r="K1" s="46"/>
      <c r="L1" s="2"/>
      <c r="M1" s="52" t="s">
        <v>19</v>
      </c>
      <c r="N1" s="53"/>
      <c r="O1" s="54"/>
      <c r="P1" s="2"/>
      <c r="Q1" s="2"/>
      <c r="R1" s="2"/>
      <c r="S1" s="2"/>
      <c r="T1" s="2"/>
      <c r="U1" s="2"/>
      <c r="V1" s="2"/>
    </row>
    <row r="2" spans="1:22" ht="12.7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5" t="s">
        <v>20</v>
      </c>
      <c r="N2" s="49">
        <v>6378.1366</v>
      </c>
      <c r="O2" s="42" t="s">
        <v>3</v>
      </c>
      <c r="P2" s="2"/>
      <c r="Q2" s="2"/>
      <c r="R2" s="2"/>
      <c r="S2" s="2"/>
      <c r="T2" s="2"/>
      <c r="U2" s="2"/>
      <c r="V2" s="2"/>
    </row>
    <row r="3" spans="1:22" ht="14.25">
      <c r="A3" s="3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1" t="s">
        <v>21</v>
      </c>
      <c r="N3" s="57">
        <v>398600.4356</v>
      </c>
      <c r="O3" s="62" t="s">
        <v>4</v>
      </c>
      <c r="P3" s="2"/>
      <c r="Q3" s="2"/>
      <c r="R3" s="2"/>
      <c r="S3" s="2"/>
      <c r="T3" s="2"/>
      <c r="U3" s="2"/>
      <c r="V3" s="2"/>
    </row>
    <row r="4" spans="1:22" ht="12.75">
      <c r="A4" s="66" t="s">
        <v>30</v>
      </c>
      <c r="B4" s="2"/>
      <c r="C4" s="2"/>
      <c r="D4" s="2"/>
      <c r="E4" s="2"/>
      <c r="F4" s="2"/>
      <c r="G4" s="20"/>
      <c r="H4" s="20"/>
      <c r="I4" s="2"/>
      <c r="J4" s="2"/>
      <c r="K4" s="2"/>
      <c r="L4" s="2"/>
      <c r="M4" s="64" t="s">
        <v>17</v>
      </c>
      <c r="N4" s="63">
        <f>9.80665</f>
        <v>9.80665</v>
      </c>
      <c r="O4" s="65" t="s">
        <v>14</v>
      </c>
      <c r="P4" s="2"/>
      <c r="Q4" s="2"/>
      <c r="R4" s="2"/>
      <c r="S4" s="2"/>
      <c r="T4" s="2"/>
      <c r="U4" s="2"/>
      <c r="V4" s="2"/>
    </row>
    <row r="5" spans="1:22" ht="13.5" thickBot="1">
      <c r="A5" s="4"/>
      <c r="B5" s="2"/>
      <c r="C5" s="2"/>
      <c r="D5" s="2"/>
      <c r="E5" s="2"/>
      <c r="F5" s="2"/>
      <c r="G5" s="21"/>
      <c r="H5" s="21"/>
      <c r="I5" s="2"/>
      <c r="J5" s="2"/>
      <c r="K5" s="2"/>
      <c r="L5" s="2"/>
      <c r="M5" s="56" t="s">
        <v>27</v>
      </c>
      <c r="N5" s="47">
        <f>180/PI()</f>
        <v>57.29577951308232</v>
      </c>
      <c r="O5" s="48" t="s">
        <v>7</v>
      </c>
      <c r="P5" s="2"/>
      <c r="Q5" s="2"/>
      <c r="R5" s="2"/>
      <c r="S5" s="2"/>
      <c r="T5" s="2"/>
      <c r="U5" s="2"/>
      <c r="V5" s="2"/>
    </row>
    <row r="6" spans="1:22" ht="13.5" customHeight="1" thickBot="1">
      <c r="A6" s="50" t="s">
        <v>8</v>
      </c>
      <c r="B6" s="51"/>
      <c r="C6" s="2"/>
      <c r="D6" s="2"/>
      <c r="E6" s="20"/>
      <c r="F6" s="20"/>
      <c r="G6" s="14"/>
      <c r="H6" s="14"/>
      <c r="I6" s="2"/>
      <c r="J6" s="2"/>
      <c r="K6" s="2"/>
      <c r="L6" s="2"/>
      <c r="M6" s="58"/>
      <c r="N6" s="59"/>
      <c r="O6" s="60"/>
      <c r="P6" s="2"/>
      <c r="Q6" s="2"/>
      <c r="R6" s="2"/>
      <c r="S6" s="2"/>
      <c r="T6" s="2"/>
      <c r="U6" s="2"/>
      <c r="V6" s="2"/>
    </row>
    <row r="7" spans="1:22" ht="13.5" thickBot="1">
      <c r="A7" s="2"/>
      <c r="B7" s="2"/>
      <c r="C7" s="2"/>
      <c r="D7" s="2"/>
      <c r="E7" s="14"/>
      <c r="F7" s="14"/>
      <c r="G7" s="2"/>
      <c r="H7" s="2"/>
      <c r="I7" s="2"/>
      <c r="J7" s="2"/>
      <c r="K7" s="2"/>
      <c r="L7" s="15"/>
      <c r="M7" s="16"/>
      <c r="N7" s="17"/>
      <c r="O7" s="11"/>
      <c r="P7" s="11"/>
      <c r="Q7" s="12"/>
      <c r="R7" s="10"/>
      <c r="S7" s="11"/>
      <c r="T7" s="11"/>
      <c r="U7" s="11"/>
      <c r="V7" s="11"/>
    </row>
    <row r="8" spans="1:25" ht="39" thickBot="1">
      <c r="A8" s="5" t="s">
        <v>1</v>
      </c>
      <c r="B8" s="28" t="s">
        <v>22</v>
      </c>
      <c r="C8" s="28" t="s">
        <v>15</v>
      </c>
      <c r="D8" s="28" t="s">
        <v>16</v>
      </c>
      <c r="E8" s="35" t="s">
        <v>13</v>
      </c>
      <c r="F8" s="28" t="s">
        <v>28</v>
      </c>
      <c r="G8" s="36" t="s">
        <v>18</v>
      </c>
      <c r="H8" s="2"/>
      <c r="I8" s="2"/>
      <c r="J8" s="2"/>
      <c r="K8" s="2"/>
      <c r="L8" s="2"/>
      <c r="M8" s="7" t="s">
        <v>2</v>
      </c>
      <c r="N8" s="8" t="s">
        <v>6</v>
      </c>
      <c r="O8" s="8" t="s">
        <v>5</v>
      </c>
      <c r="P8" s="29" t="s">
        <v>26</v>
      </c>
      <c r="Q8" s="7" t="s">
        <v>9</v>
      </c>
      <c r="R8" s="8" t="s">
        <v>10</v>
      </c>
      <c r="S8" s="6" t="s">
        <v>24</v>
      </c>
      <c r="T8" s="32" t="s">
        <v>11</v>
      </c>
      <c r="U8" s="29" t="s">
        <v>12</v>
      </c>
      <c r="V8" s="6" t="s">
        <v>25</v>
      </c>
      <c r="W8" s="11"/>
      <c r="X8" s="11"/>
      <c r="Y8" s="15"/>
    </row>
    <row r="9" spans="1:22" ht="15" thickBot="1">
      <c r="A9" s="18">
        <v>185</v>
      </c>
      <c r="B9" s="19">
        <v>480</v>
      </c>
      <c r="C9" s="19">
        <v>10</v>
      </c>
      <c r="D9" s="19">
        <v>30</v>
      </c>
      <c r="E9" s="19">
        <v>300</v>
      </c>
      <c r="F9" s="39">
        <v>0.1</v>
      </c>
      <c r="G9" s="37">
        <f>($E$9*$N$4)/1000</f>
        <v>2.941995</v>
      </c>
      <c r="H9" s="2"/>
      <c r="I9" s="38"/>
      <c r="J9" s="2"/>
      <c r="K9" s="2"/>
      <c r="L9" s="2"/>
      <c r="M9" s="9">
        <f>$A$9</f>
        <v>185</v>
      </c>
      <c r="N9" s="22">
        <f aca="true" t="shared" si="0" ref="N9:N40">$N$2+($M$9+M9)/2</f>
        <v>6563.1366</v>
      </c>
      <c r="O9" s="24">
        <f aca="true" t="shared" si="1" ref="O9:O40">(ABS(SQRT($N$3*(2/($M$9+$N$2)-1/N9))-SQRT($N$3/($M$9+$N$2)))+ABS(SQRT($N$3/(M9+$N$2))-SQRT($N$3*(2/(M9+$N$2)-1/N9))))*1000</f>
        <v>0</v>
      </c>
      <c r="P9" s="30">
        <f>(1+$F$9)*EXP(O9/($G$9*1000))-$F$9</f>
        <v>1</v>
      </c>
      <c r="Q9" s="34">
        <f>SQRT(SQRT($N$3*(2/(M9+$N$2)-1/N9))^2+SQRT($N$3/(M9+$N$2))^2-(2*SQRT($N$3*(2/(M9+$N$2)-1/N9))*SQRT($N$3/(M9+$N$2))*COS($C$9/$N$5)))*1000</f>
        <v>1358.43595137055</v>
      </c>
      <c r="R9" s="22">
        <f aca="true" t="shared" si="2" ref="R9:R40">(ABS(SQRT($N$3*(2/($M$9+$N$2)-1/N9))-SQRT($N$3/($M$9+$N$2)))+Q9/1000)*1000</f>
        <v>1358.43595137055</v>
      </c>
      <c r="S9" s="23">
        <f>(1+$F$9)*EXP(R9/($G$9*1000))-$F$9</f>
        <v>1.6455154539275778</v>
      </c>
      <c r="T9" s="33">
        <f>SQRT(SQRT($N$3*(2/(M9+$N$2)-1/N9))^2+SQRT($N$3/(M9+$N$2))^2-(2*SQRT($N$3*(2/(M9+$N$2)-1/N9))*SQRT($N$3/(M9+$N$2))*COS($D$9/$N$5)))*1000</f>
        <v>4034.0324651310125</v>
      </c>
      <c r="U9" s="30">
        <f aca="true" t="shared" si="3" ref="U9:U40">(ABS(SQRT($N$3*(2/($M$9+$N$2)-1/N9))-SQRT($N$3/($M$9+$N$2)))+T9/1000)*1000</f>
        <v>4034.0324651310125</v>
      </c>
      <c r="V9" s="23">
        <f>(1+$F$9)*EXP(U9/($G$9*1000))-$F$9</f>
        <v>4.234037761503104</v>
      </c>
    </row>
    <row r="10" spans="1:22" ht="14.25">
      <c r="A10" s="13"/>
      <c r="B10" s="14"/>
      <c r="C10" s="14"/>
      <c r="D10" s="14"/>
      <c r="E10" s="2"/>
      <c r="F10" s="2"/>
      <c r="G10" s="2"/>
      <c r="H10" s="2"/>
      <c r="I10" s="2"/>
      <c r="J10" s="2"/>
      <c r="K10" s="2"/>
      <c r="L10" s="2"/>
      <c r="M10" s="9">
        <f>M9+$B$9</f>
        <v>665</v>
      </c>
      <c r="N10" s="22">
        <f t="shared" si="0"/>
        <v>6803.1366</v>
      </c>
      <c r="O10" s="22">
        <f t="shared" si="1"/>
        <v>270.15881934905474</v>
      </c>
      <c r="P10" s="30">
        <f aca="true" t="shared" si="4" ref="P10:P73">(1+$F$9)*EXP(O10/($G$9*1000))-$F$9</f>
        <v>1.105794423735599</v>
      </c>
      <c r="Q10" s="34">
        <f>SQRT(SQRT($N$3*(2/(M10+$N$2)-1/N10))^2+SQRT($N$3/(M10+$N$2))^2-(2*SQRT($N$3*(2/(M10+$N$2)-1/N10))*SQRT($N$3/(M10+$N$2))*COS($C$9/$N$5)))*1000</f>
        <v>1306.486491155799</v>
      </c>
      <c r="R10" s="22">
        <f t="shared" si="2"/>
        <v>1442.7578776165208</v>
      </c>
      <c r="S10" s="23">
        <f aca="true" t="shared" si="5" ref="S10:S73">(1+$F$9)*EXP(R10/($G$9*1000))-$F$9</f>
        <v>1.6962683597967194</v>
      </c>
      <c r="T10" s="33">
        <f>SQRT(SQRT($N$3*(2/(M10+$N$2)-1/N10))^2+SQRT($N$3/(M10+$N$2))^2-(2*SQRT($N$3*(2/(M10+$N$2)-1/N10))*SQRT($N$3/(M10+$N$2))*COS($D$9/$N$5)))*1000</f>
        <v>3861.6579452275005</v>
      </c>
      <c r="U10" s="30">
        <f t="shared" si="3"/>
        <v>3997.929331688222</v>
      </c>
      <c r="V10" s="23">
        <f aca="true" t="shared" si="6" ref="V10:V73">(1+$F$9)*EXP(U10/($G$9*1000))-$F$9</f>
        <v>4.181176974186015</v>
      </c>
    </row>
    <row r="11" spans="1:2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9">
        <f aca="true" t="shared" si="7" ref="M11:M48">M10+$B$9</f>
        <v>1145</v>
      </c>
      <c r="N11" s="22">
        <f t="shared" si="0"/>
        <v>7043.1366</v>
      </c>
      <c r="O11" s="22">
        <f t="shared" si="1"/>
        <v>513.5930541790659</v>
      </c>
      <c r="P11" s="30">
        <f t="shared" si="4"/>
        <v>1.209811501066702</v>
      </c>
      <c r="Q11" s="34">
        <f>SQRT(SQRT($N$3*(2/(M11+$N$2)-1/N11))^2+SQRT($N$3/(M11+$N$2))^2-(2*SQRT($N$3*(2/(M11+$N$2)-1/N11))*SQRT($N$3/(M11+$N$2))*COS($C$9/$N$5)))*1000</f>
        <v>1271.91063079779</v>
      </c>
      <c r="R11" s="22">
        <f t="shared" si="2"/>
        <v>1533.0913385884635</v>
      </c>
      <c r="S11" s="23">
        <f t="shared" si="5"/>
        <v>1.7522779595566538</v>
      </c>
      <c r="T11" s="33">
        <f>SQRT(SQRT($N$3*(2/(M11+$N$2)-1/N11))^2+SQRT($N$3/(M11+$N$2))^2-(2*SQRT($N$3*(2/(M11+$N$2)-1/N11))*SQRT($N$3/(M11+$N$2))*COS($D$9/$N$5)))*1000</f>
        <v>3710.5573019775275</v>
      </c>
      <c r="U11" s="30">
        <f t="shared" si="3"/>
        <v>3971.738009768201</v>
      </c>
      <c r="V11" s="23">
        <f t="shared" si="6"/>
        <v>4.143232640186595</v>
      </c>
    </row>
    <row r="12" spans="1:2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9">
        <f t="shared" si="7"/>
        <v>1625</v>
      </c>
      <c r="N12" s="22">
        <f t="shared" si="0"/>
        <v>7283.1366</v>
      </c>
      <c r="O12" s="22">
        <f t="shared" si="1"/>
        <v>734.0458077712304</v>
      </c>
      <c r="P12" s="30">
        <f t="shared" si="4"/>
        <v>1.311730584784387</v>
      </c>
      <c r="Q12" s="34">
        <f>SQRT(SQRT($N$3*(2/(M12+$N$2)-1/N12))^2+SQRT($N$3/(M12+$N$2))^2-(2*SQRT($N$3*(2/(M12+$N$2)-1/N12))*SQRT($N$3/(M12+$N$2))*COS($C$9/$N$5)))*1000</f>
        <v>1250.8674044840213</v>
      </c>
      <c r="R12" s="22">
        <f t="shared" si="2"/>
        <v>1627.000164944731</v>
      </c>
      <c r="S12" s="23">
        <f t="shared" si="5"/>
        <v>1.812356648178128</v>
      </c>
      <c r="T12" s="33">
        <f>SQRT(SQRT($N$3*(2/(M12+$N$2)-1/N12))^2+SQRT($N$3/(M12+$N$2))^2-(2*SQRT($N$3*(2/(M12+$N$2)-1/N12))*SQRT($N$3/(M12+$N$2))*COS($D$9/$N$5)))*1000</f>
        <v>3577.23907214464</v>
      </c>
      <c r="U12" s="30">
        <f t="shared" si="3"/>
        <v>3953.37183260535</v>
      </c>
      <c r="V12" s="23">
        <f t="shared" si="6"/>
        <v>4.116825657021019</v>
      </c>
    </row>
    <row r="13" spans="1:2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9">
        <f t="shared" si="7"/>
        <v>2105</v>
      </c>
      <c r="N13" s="22">
        <f t="shared" si="0"/>
        <v>7523.1366</v>
      </c>
      <c r="O13" s="22">
        <f t="shared" si="1"/>
        <v>934.5777702802823</v>
      </c>
      <c r="P13" s="30">
        <f t="shared" si="4"/>
        <v>1.4113121011659455</v>
      </c>
      <c r="Q13" s="34">
        <f>SQRT(SQRT($N$3*(2/(M13+$N$2)-1/N13))^2+SQRT($N$3/(M13+$N$2))^2-(2*SQRT($N$3*(2/(M13+$N$2)-1/N13))*SQRT($N$3/(M13+$N$2))*COS($C$9/$N$5)))*1000</f>
        <v>1240.1779971753492</v>
      </c>
      <c r="R13" s="22">
        <f t="shared" si="2"/>
        <v>1722.481432040002</v>
      </c>
      <c r="S13" s="23">
        <f t="shared" si="5"/>
        <v>1.875439543783063</v>
      </c>
      <c r="T13" s="33">
        <f>SQRT(SQRT($N$3*(2/(M13+$N$2)-1/N13))^2+SQRT($N$3/(M13+$N$2))^2-(2*SQRT($N$3*(2/(M13+$N$2)-1/N13))*SQRT($N$3/(M13+$N$2))*COS($D$9/$N$5)))*1000</f>
        <v>3458.913598941661</v>
      </c>
      <c r="U13" s="30">
        <f t="shared" si="3"/>
        <v>3941.217033806314</v>
      </c>
      <c r="V13" s="23">
        <f t="shared" si="6"/>
        <v>4.09943985785053</v>
      </c>
    </row>
    <row r="14" spans="1:2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9">
        <f t="shared" si="7"/>
        <v>2585</v>
      </c>
      <c r="N14" s="22">
        <f t="shared" si="0"/>
        <v>7763.1366</v>
      </c>
      <c r="O14" s="22">
        <f t="shared" si="1"/>
        <v>1117.719748878552</v>
      </c>
      <c r="P14" s="30">
        <f t="shared" si="4"/>
        <v>1.5083827370213037</v>
      </c>
      <c r="Q14" s="34">
        <f>SQRT(SQRT($N$3*(2/(M14+$N$2)-1/N14))^2+SQRT($N$3/(M14+$N$2))^2-(2*SQRT($N$3*(2/(M14+$N$2)-1/N14))*SQRT($N$3/(M14+$N$2))*COS($C$9/$N$5)))*1000</f>
        <v>1237.263530936484</v>
      </c>
      <c r="R14" s="22">
        <f t="shared" si="2"/>
        <v>1817.9492766655526</v>
      </c>
      <c r="S14" s="23">
        <f t="shared" si="5"/>
        <v>1.9405940444653056</v>
      </c>
      <c r="T14" s="33">
        <f>SQRT(SQRT($N$3*(2/(M14+$N$2)-1/N14))^2+SQRT($N$3/(M14+$N$2))^2-(2*SQRT($N$3*(2/(M14+$N$2)-1/N14))*SQRT($N$3/(M14+$N$2))*COS($D$9/$N$5)))*1000</f>
        <v>3353.3254029656337</v>
      </c>
      <c r="U14" s="30">
        <f t="shared" si="3"/>
        <v>3934.011148694702</v>
      </c>
      <c r="V14" s="23">
        <f t="shared" si="6"/>
        <v>4.089166675077725</v>
      </c>
    </row>
    <row r="15" spans="1:2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9">
        <f t="shared" si="7"/>
        <v>3065</v>
      </c>
      <c r="N15" s="22">
        <f t="shared" si="0"/>
        <v>8003.1366</v>
      </c>
      <c r="O15" s="22">
        <f t="shared" si="1"/>
        <v>1285.585132688695</v>
      </c>
      <c r="P15" s="30">
        <f t="shared" si="4"/>
        <v>1.6028230886847783</v>
      </c>
      <c r="Q15" s="34">
        <f>SQRT(SQRT($N$3*(2/(M15+$N$2)-1/N15))^2+SQRT($N$3/(M15+$N$2))^2-(2*SQRT($N$3*(2/(M15+$N$2)-1/N15))*SQRT($N$3/(M15+$N$2))*COS($C$9/$N$5)))*1000</f>
        <v>1240.0724471048006</v>
      </c>
      <c r="R15" s="22">
        <f t="shared" si="2"/>
        <v>1912.1973646927424</v>
      </c>
      <c r="S15" s="23">
        <f t="shared" si="5"/>
        <v>2.0070237320736792</v>
      </c>
      <c r="T15" s="33">
        <f>SQRT(SQRT($N$3*(2/(M15+$N$2)-1/N15))^2+SQRT($N$3/(M15+$N$2))^2-(2*SQRT($N$3*(2/(M15+$N$2)-1/N15))*SQRT($N$3/(M15+$N$2))*COS($D$9/$N$5)))*1000</f>
        <v>3258.631938798401</v>
      </c>
      <c r="U15" s="30">
        <f t="shared" si="3"/>
        <v>3930.7568563863424</v>
      </c>
      <c r="V15" s="23">
        <f t="shared" si="6"/>
        <v>4.084535383823966</v>
      </c>
    </row>
    <row r="16" spans="1:2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9">
        <f t="shared" si="7"/>
        <v>3545</v>
      </c>
      <c r="N16" s="22">
        <f t="shared" si="0"/>
        <v>8243.1366</v>
      </c>
      <c r="O16" s="22">
        <f t="shared" si="1"/>
        <v>1439.9542816892535</v>
      </c>
      <c r="P16" s="30">
        <f t="shared" si="4"/>
        <v>1.694557407919501</v>
      </c>
      <c r="Q16" s="34">
        <f>SQRT(SQRT($N$3*(2/(M16+$N$2)-1/N16))^2+SQRT($N$3/(M16+$N$2))^2-(2*SQRT($N$3*(2/(M16+$N$2)-1/N16))*SQRT($N$3/(M16+$N$2))*COS($C$9/$N$5)))*1000</f>
        <v>1247.0007644156515</v>
      </c>
      <c r="R16" s="22">
        <f t="shared" si="2"/>
        <v>2004.3462746639138</v>
      </c>
      <c r="S16" s="23">
        <f t="shared" si="5"/>
        <v>2.0740641817845327</v>
      </c>
      <c r="T16" s="33">
        <f>SQRT(SQRT($N$3*(2/(M16+$N$2)-1/N16))^2+SQRT($N$3/(M16+$N$2))^2-(2*SQRT($N$3*(2/(M16+$N$2)-1/N16))*SQRT($N$3/(M16+$N$2))*COS($D$9/$N$5)))*1000</f>
        <v>3173.314228195855</v>
      </c>
      <c r="U16" s="30">
        <f t="shared" si="3"/>
        <v>3930.6597384441175</v>
      </c>
      <c r="V16" s="23">
        <f t="shared" si="6"/>
        <v>4.0843972507686725</v>
      </c>
    </row>
    <row r="17" spans="1:2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9">
        <f t="shared" si="7"/>
        <v>4025</v>
      </c>
      <c r="N17" s="22">
        <f t="shared" si="0"/>
        <v>8483.1366</v>
      </c>
      <c r="O17" s="22">
        <f t="shared" si="1"/>
        <v>1582.3388360745296</v>
      </c>
      <c r="P17" s="30">
        <f t="shared" si="4"/>
        <v>1.7835451169782714</v>
      </c>
      <c r="Q17" s="34">
        <f>SQRT(SQRT($N$3*(2/(M17+$N$2)-1/N17))^2+SQRT($N$3/(M17+$N$2))^2-(2*SQRT($N$3*(2/(M17+$N$2)-1/N17))*SQRT($N$3/(M17+$N$2))*COS($C$9/$N$5)))*1000</f>
        <v>1256.81257170926</v>
      </c>
      <c r="R17" s="22">
        <f t="shared" si="2"/>
        <v>2093.7852283683137</v>
      </c>
      <c r="S17" s="23">
        <f t="shared" si="5"/>
        <v>2.141172338642951</v>
      </c>
      <c r="T17" s="33">
        <f>SQRT(SQRT($N$3*(2/(M17+$N$2)-1/N17))^2+SQRT($N$3/(M17+$N$2))^2-(2*SQRT($N$3*(2/(M17+$N$2)-1/N17))*SQRT($N$3/(M17+$N$2))*COS($D$9/$N$5)))*1000</f>
        <v>3096.109879896506</v>
      </c>
      <c r="U17" s="30">
        <f t="shared" si="3"/>
        <v>3933.0825365555593</v>
      </c>
      <c r="V17" s="23">
        <f t="shared" si="6"/>
        <v>4.087844613974942</v>
      </c>
    </row>
    <row r="18" spans="1:2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9">
        <f t="shared" si="7"/>
        <v>4505</v>
      </c>
      <c r="N18" s="22">
        <f t="shared" si="0"/>
        <v>8723.1366</v>
      </c>
      <c r="O18" s="22">
        <f t="shared" si="1"/>
        <v>1714.0314033764917</v>
      </c>
      <c r="P18" s="30">
        <f t="shared" si="4"/>
        <v>1.869773806252355</v>
      </c>
      <c r="Q18" s="34">
        <f>SQRT(SQRT($N$3*(2/(M18+$N$2)-1/N18))^2+SQRT($N$3/(M18+$N$2))^2-(2*SQRT($N$3*(2/(M18+$N$2)-1/N18))*SQRT($N$3/(M18+$N$2))*COS($C$9/$N$5)))*1000</f>
        <v>1268.5669640754552</v>
      </c>
      <c r="R18" s="22">
        <f t="shared" si="2"/>
        <v>2180.115844318755</v>
      </c>
      <c r="S18" s="23">
        <f t="shared" si="5"/>
        <v>2.2079122715848807</v>
      </c>
      <c r="T18" s="33">
        <f>SQRT(SQRT($N$3*(2/(M18+$N$2)-1/N18))^2+SQRT($N$3/(M18+$N$2))^2-(2*SQRT($N$3*(2/(M18+$N$2)-1/N18))*SQRT($N$3/(M18+$N$2))*COS($D$9/$N$5)))*1000</f>
        <v>3025.962138531281</v>
      </c>
      <c r="U18" s="30">
        <f t="shared" si="3"/>
        <v>3937.5110187745818</v>
      </c>
      <c r="V18" s="23">
        <f t="shared" si="6"/>
        <v>4.094153176900426</v>
      </c>
    </row>
    <row r="19" spans="1:2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9">
        <f t="shared" si="7"/>
        <v>4985</v>
      </c>
      <c r="N19" s="22">
        <f t="shared" si="0"/>
        <v>8963.1366</v>
      </c>
      <c r="O19" s="22">
        <f t="shared" si="1"/>
        <v>1836.144424554539</v>
      </c>
      <c r="P19" s="30">
        <f t="shared" si="4"/>
        <v>1.953253468343092</v>
      </c>
      <c r="Q19" s="34">
        <f>SQRT(SQRT($N$3*(2/(M19+$N$2)-1/N19))^2+SQRT($N$3/(M19+$N$2))^2-(2*SQRT($N$3*(2/(M19+$N$2)-1/N19))*SQRT($N$3/(M19+$N$2))*COS($C$9/$N$5)))*1000</f>
        <v>1281.5548814288313</v>
      </c>
      <c r="R19" s="22">
        <f t="shared" si="2"/>
        <v>2263.102429751375</v>
      </c>
      <c r="S19" s="23">
        <f t="shared" si="5"/>
        <v>2.273939772461354</v>
      </c>
      <c r="T19" s="33">
        <f>SQRT(SQRT($N$3*(2/(M19+$N$2)-1/N19))^2+SQRT($N$3/(M19+$N$2))^2-(2*SQRT($N$3*(2/(M19+$N$2)-1/N19))*SQRT($N$3/(M19+$N$2))*COS($D$9/$N$5)))*1000</f>
        <v>2961.9806112557317</v>
      </c>
      <c r="U19" s="30">
        <f t="shared" si="3"/>
        <v>3943.528159578276</v>
      </c>
      <c r="V19" s="23">
        <f t="shared" si="6"/>
        <v>4.102740083310475</v>
      </c>
    </row>
    <row r="20" spans="1:2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9">
        <f t="shared" si="7"/>
        <v>5465</v>
      </c>
      <c r="N20" s="22">
        <f t="shared" si="0"/>
        <v>9203.1366</v>
      </c>
      <c r="O20" s="22">
        <f t="shared" si="1"/>
        <v>1949.6409155074302</v>
      </c>
      <c r="P20" s="30">
        <f t="shared" si="4"/>
        <v>2.0340117596544713</v>
      </c>
      <c r="Q20" s="34">
        <f>SQRT(SQRT($N$3*(2/(M20+$N$2)-1/N20))^2+SQRT($N$3/(M20+$N$2))^2-(2*SQRT($N$3*(2/(M20+$N$2)-1/N20))*SQRT($N$3/(M20+$N$2))*COS($C$9/$N$5)))*1000</f>
        <v>1295.2468591681377</v>
      </c>
      <c r="R20" s="22">
        <f t="shared" si="2"/>
        <v>2342.6305937010593</v>
      </c>
      <c r="S20" s="23">
        <f t="shared" si="5"/>
        <v>2.3389874628622334</v>
      </c>
      <c r="T20" s="33">
        <f>SQRT(SQRT($N$3*(2/(M20+$N$2)-1/N20))^2+SQRT($N$3/(M20+$N$2))^2-(2*SQRT($N$3*(2/(M20+$N$2)-1/N20))*SQRT($N$3/(M20+$N$2))*COS($D$9/$N$5)))*1000</f>
        <v>2903.41063566672</v>
      </c>
      <c r="U20" s="30">
        <f t="shared" si="3"/>
        <v>3950.7943701996414</v>
      </c>
      <c r="V20" s="23">
        <f t="shared" si="6"/>
        <v>4.1131329417070654</v>
      </c>
    </row>
    <row r="21" spans="1:2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9">
        <f t="shared" si="7"/>
        <v>5945</v>
      </c>
      <c r="N21" s="22">
        <f t="shared" si="0"/>
        <v>9443.1366</v>
      </c>
      <c r="O21" s="22">
        <f t="shared" si="1"/>
        <v>2055.359028459759</v>
      </c>
      <c r="P21" s="30">
        <f t="shared" si="4"/>
        <v>2.1120901137338493</v>
      </c>
      <c r="Q21" s="34">
        <f>SQRT(SQRT($N$3*(2/(M21+$N$2)-1/N21))^2+SQRT($N$3/(M21+$N$2))^2-(2*SQRT($N$3*(2/(M21+$N$2)-1/N21))*SQRT($N$3/(M21+$N$2))*COS($C$9/$N$5)))*1000</f>
        <v>1309.2511273634314</v>
      </c>
      <c r="R21" s="22">
        <f t="shared" si="2"/>
        <v>2418.674190900678</v>
      </c>
      <c r="S21" s="23">
        <f t="shared" si="5"/>
        <v>2.402851316568629</v>
      </c>
      <c r="T21" s="33">
        <f>SQRT(SQRT($N$3*(2/(M21+$N$2)-1/N21))^2+SQRT($N$3/(M21+$N$2))^2-(2*SQRT($N$3*(2/(M21+$N$2)-1/N21))*SQRT($N$3/(M21+$N$2))*COS($D$9/$N$5)))*1000</f>
        <v>2849.6091326992073</v>
      </c>
      <c r="U21" s="30">
        <f t="shared" si="3"/>
        <v>3959.0321962364533</v>
      </c>
      <c r="V21" s="23">
        <f t="shared" si="6"/>
        <v>4.1249465895627955</v>
      </c>
    </row>
    <row r="22" spans="1:2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9">
        <f t="shared" si="7"/>
        <v>6425</v>
      </c>
      <c r="N22" s="22">
        <f t="shared" si="0"/>
        <v>9683.1366</v>
      </c>
      <c r="O22" s="22">
        <f t="shared" si="1"/>
        <v>2154.0318563737637</v>
      </c>
      <c r="P22" s="30">
        <f t="shared" si="4"/>
        <v>2.187540559355363</v>
      </c>
      <c r="Q22" s="34">
        <f>SQRT(SQRT($N$3*(2/(M22+$N$2)-1/N22))^2+SQRT($N$3/(M22+$N$2))^2-(2*SQRT($N$3*(2/(M22+$N$2)-1/N22))*SQRT($N$3/(M22+$N$2))*COS($C$9/$N$5)))*1000</f>
        <v>1323.280724012201</v>
      </c>
      <c r="R22" s="22">
        <f t="shared" si="2"/>
        <v>2491.2696927150655</v>
      </c>
      <c r="S22" s="23">
        <f t="shared" si="5"/>
        <v>2.465378964083505</v>
      </c>
      <c r="T22" s="33">
        <f>SQRT(SQRT($N$3*(2/(M22+$N$2)-1/N22))^2+SQRT($N$3/(M22+$N$2))^2-(2*SQRT($N$3*(2/(M22+$N$2)-1/N22))*SQRT($N$3/(M22+$N$2))*COS($D$9/$N$5)))*1000</f>
        <v>2800.0253886262094</v>
      </c>
      <c r="U22" s="30">
        <f t="shared" si="3"/>
        <v>3968.014357329074</v>
      </c>
      <c r="V22" s="23">
        <f t="shared" si="6"/>
        <v>4.137865422147415</v>
      </c>
    </row>
    <row r="23" spans="1:2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9">
        <f t="shared" si="7"/>
        <v>6905</v>
      </c>
      <c r="N23" s="22">
        <f t="shared" si="0"/>
        <v>9923.1366</v>
      </c>
      <c r="O23" s="22">
        <f t="shared" si="1"/>
        <v>2246.303536142398</v>
      </c>
      <c r="P23" s="30">
        <f t="shared" si="4"/>
        <v>2.2604231209270838</v>
      </c>
      <c r="Q23" s="34">
        <f>SQRT(SQRT($N$3*(2/(M23+$N$2)-1/N23))^2+SQRT($N$3/(M23+$N$2))^2-(2*SQRT($N$3*(2/(M23+$N$2)-1/N23))*SQRT($N$3/(M23+$N$2))*COS($C$9/$N$5)))*1000</f>
        <v>1337.128056981868</v>
      </c>
      <c r="R23" s="22">
        <f t="shared" si="2"/>
        <v>2560.496747000757</v>
      </c>
      <c r="S23" s="23">
        <f t="shared" si="5"/>
        <v>2.5264598160579315</v>
      </c>
      <c r="T23" s="33">
        <f>SQRT(SQRT($N$3*(2/(M23+$N$2)-1/N23))^2+SQRT($N$3/(M23+$N$2))^2-(2*SQRT($N$3*(2/(M23+$N$2)-1/N23))*SQRT($N$3/(M23+$N$2))*COS($D$9/$N$5)))*1000</f>
        <v>2754.185627084162</v>
      </c>
      <c r="U23" s="30">
        <f t="shared" si="3"/>
        <v>3977.554317103051</v>
      </c>
      <c r="V23" s="23">
        <f t="shared" si="6"/>
        <v>4.151629784732684</v>
      </c>
    </row>
    <row r="24" spans="1:2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9">
        <f t="shared" si="7"/>
        <v>7385</v>
      </c>
      <c r="N24" s="22">
        <f t="shared" si="0"/>
        <v>10163.1366</v>
      </c>
      <c r="O24" s="22">
        <f t="shared" si="1"/>
        <v>2332.742443469753</v>
      </c>
      <c r="P24" s="30">
        <f t="shared" si="4"/>
        <v>2.3308036995861334</v>
      </c>
      <c r="Q24" s="34">
        <f>SQRT(SQRT($N$3*(2/(M24+$N$2)-1/N24))^2+SQRT($N$3/(M24+$N$2))^2-(2*SQRT($N$3*(2/(M24+$N$2)-1/N24))*SQRT($N$3/(M24+$N$2))*COS($C$9/$N$5)))*1000</f>
        <v>1350.6454157020216</v>
      </c>
      <c r="R24" s="22">
        <f t="shared" si="2"/>
        <v>2626.4636792939295</v>
      </c>
      <c r="S24" s="23">
        <f t="shared" si="5"/>
        <v>2.5860168696402863</v>
      </c>
      <c r="T24" s="33">
        <f>SQRT(SQRT($N$3*(2/(M24+$N$2)-1/N24))^2+SQRT($N$3/(M24+$N$2))^2-(2*SQRT($N$3*(2/(M24+$N$2)-1/N24))*SQRT($N$3/(M24+$N$2))*COS($D$9/$N$5)))*1000</f>
        <v>2711.680526030343</v>
      </c>
      <c r="U24" s="30">
        <f t="shared" si="3"/>
        <v>3987.4987896222515</v>
      </c>
      <c r="V24" s="23">
        <f t="shared" si="6"/>
        <v>4.166025374631918</v>
      </c>
    </row>
    <row r="25" spans="1:2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9">
        <f t="shared" si="7"/>
        <v>7865</v>
      </c>
      <c r="N25" s="22">
        <f t="shared" si="0"/>
        <v>10403.1366</v>
      </c>
      <c r="O25" s="22">
        <f t="shared" si="1"/>
        <v>2413.8520816889395</v>
      </c>
      <c r="P25" s="30">
        <f t="shared" si="4"/>
        <v>2.3987523507787043</v>
      </c>
      <c r="Q25" s="34">
        <f>SQRT(SQRT($N$3*(2/(M25+$N$2)-1/N25))^2+SQRT($N$3/(M25+$N$2))^2-(2*SQRT($N$3*(2/(M25+$N$2)-1/N25))*SQRT($N$3/(M25+$N$2))*COS($C$9/$N$5)))*1000</f>
        <v>1363.7301313223302</v>
      </c>
      <c r="R25" s="22">
        <f t="shared" si="2"/>
        <v>2689.296828946646</v>
      </c>
      <c r="S25" s="23">
        <f t="shared" si="5"/>
        <v>2.6439999888493753</v>
      </c>
      <c r="T25" s="33">
        <f>SQRT(SQRT($N$3*(2/(M25+$N$2)-1/N25))^2+SQRT($N$3/(M25+$N$2))^2-(2*SQRT($N$3*(2/(M25+$N$2)-1/N25))*SQRT($N$3/(M25+$N$2))*COS($D$9/$N$5)))*1000</f>
        <v>2672.155044965422</v>
      </c>
      <c r="U25" s="30">
        <f t="shared" si="3"/>
        <v>3997.721742589738</v>
      </c>
      <c r="V25" s="23">
        <f t="shared" si="6"/>
        <v>4.1808749021856455</v>
      </c>
    </row>
    <row r="26" spans="1:2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9">
        <f t="shared" si="7"/>
        <v>8345</v>
      </c>
      <c r="N26" s="22">
        <f t="shared" si="0"/>
        <v>10643.1366</v>
      </c>
      <c r="O26" s="22">
        <f t="shared" si="1"/>
        <v>2490.0801267217753</v>
      </c>
      <c r="P26" s="30">
        <f t="shared" si="4"/>
        <v>2.4643418886638724</v>
      </c>
      <c r="Q26" s="34">
        <f>SQRT(SQRT($N$3*(2/(M26+$N$2)-1/N26))^2+SQRT($N$3/(M26+$N$2))^2-(2*SQRT($N$3*(2/(M26+$N$2)-1/N26))*SQRT($N$3/(M26+$N$2))*COS($C$9/$N$5)))*1000</f>
        <v>1376.3133170489562</v>
      </c>
      <c r="R26" s="22">
        <f t="shared" si="2"/>
        <v>2749.132804423241</v>
      </c>
      <c r="S26" s="23">
        <f t="shared" si="5"/>
        <v>2.7003804340003756</v>
      </c>
      <c r="T26" s="33">
        <f>SQRT(SQRT($N$3*(2/(M26+$N$2)-1/N26))^2+SQRT($N$3/(M26+$N$2))^2-(2*SQRT($N$3*(2/(M26+$N$2)-1/N26))*SQRT($N$3/(M26+$N$2))*COS($D$9/$N$5)))*1000</f>
        <v>2635.300080427706</v>
      </c>
      <c r="U26" s="30">
        <f t="shared" si="3"/>
        <v>4008.119567801991</v>
      </c>
      <c r="V26" s="23">
        <f t="shared" si="6"/>
        <v>4.196031467792657</v>
      </c>
    </row>
    <row r="27" spans="1:2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9">
        <f t="shared" si="7"/>
        <v>8825</v>
      </c>
      <c r="N27" s="22">
        <f t="shared" si="0"/>
        <v>10883.1366</v>
      </c>
      <c r="O27" s="22">
        <f t="shared" si="1"/>
        <v>2561.8259863138032</v>
      </c>
      <c r="P27" s="30">
        <f t="shared" si="4"/>
        <v>2.5276467597639387</v>
      </c>
      <c r="Q27" s="34">
        <f>SQRT(SQRT($N$3*(2/(M27+$N$2)-1/N27))^2+SQRT($N$3/(M27+$N$2))^2-(2*SQRT($N$3*(2/(M27+$N$2)-1/N27))*SQRT($N$3/(M27+$N$2))*COS($C$9/$N$5)))*1000</f>
        <v>1388.3513411653341</v>
      </c>
      <c r="R27" s="22">
        <f t="shared" si="2"/>
        <v>2806.1129305750524</v>
      </c>
      <c r="S27" s="23">
        <f t="shared" si="5"/>
        <v>2.7551464279909</v>
      </c>
      <c r="T27" s="33">
        <f>SQRT(SQRT($N$3*(2/(M27+$N$2)-1/N27))^2+SQRT($N$3/(M27+$N$2))^2-(2*SQRT($N$3*(2/(M27+$N$2)-1/N27))*SQRT($N$3/(M27+$N$2))*COS($D$9/$N$5)))*1000</f>
        <v>2600.845579933595</v>
      </c>
      <c r="U27" s="30">
        <f t="shared" si="3"/>
        <v>4018.6071693433128</v>
      </c>
      <c r="V27" s="23">
        <f t="shared" si="6"/>
        <v>4.211373257201824</v>
      </c>
    </row>
    <row r="28" spans="1:2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9">
        <f t="shared" si="7"/>
        <v>9305</v>
      </c>
      <c r="N28" s="22">
        <f t="shared" si="0"/>
        <v>11123.1366</v>
      </c>
      <c r="O28" s="22">
        <f t="shared" si="1"/>
        <v>2629.447153507059</v>
      </c>
      <c r="P28" s="30">
        <f t="shared" si="4"/>
        <v>2.588742138297733</v>
      </c>
      <c r="Q28" s="34">
        <f>SQRT(SQRT($N$3*(2/(M28+$N$2)-1/N28))^2+SQRT($N$3/(M28+$N$2))^2-(2*SQRT($N$3*(2/(M28+$N$2)-1/N28))*SQRT($N$3/(M28+$N$2))*COS($C$9/$N$5)))*1000</f>
        <v>1399.8193747488929</v>
      </c>
      <c r="R28" s="22">
        <f t="shared" si="2"/>
        <v>2860.3793255570117</v>
      </c>
      <c r="S28" s="23">
        <f t="shared" si="5"/>
        <v>2.808299572325197</v>
      </c>
      <c r="T28" s="33">
        <f>SQRT(SQRT($N$3*(2/(M28+$N$2)-1/N28))^2+SQRT($N$3/(M28+$N$2))^2-(2*SQRT($N$3*(2/(M28+$N$2)-1/N28))*SQRT($N$3/(M28+$N$2))*COS($D$9/$N$5)))*1000</f>
        <v>2568.5548279093414</v>
      </c>
      <c r="U28" s="30">
        <f t="shared" si="3"/>
        <v>4029.11477871746</v>
      </c>
      <c r="V28" s="23">
        <f t="shared" si="6"/>
        <v>4.226799259970375</v>
      </c>
    </row>
    <row r="29" spans="1:2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9">
        <f t="shared" si="7"/>
        <v>9785</v>
      </c>
      <c r="N29" s="22">
        <f t="shared" si="0"/>
        <v>11363.1366</v>
      </c>
      <c r="O29" s="22">
        <f t="shared" si="1"/>
        <v>2693.2645750104525</v>
      </c>
      <c r="P29" s="30">
        <f t="shared" si="4"/>
        <v>2.6477032039166946</v>
      </c>
      <c r="Q29" s="34">
        <f>SQRT(SQRT($N$3*(2/(M29+$N$2)-1/N29))^2+SQRT($N$3/(M29+$N$2))^2-(2*SQRT($N$3*(2/(M29+$N$2)-1/N29))*SQRT($N$3/(M29+$N$2))*COS($C$9/$N$5)))*1000</f>
        <v>1410.706510119941</v>
      </c>
      <c r="R29" s="22">
        <f t="shared" si="2"/>
        <v>2912.0721800153674</v>
      </c>
      <c r="S29" s="23">
        <f t="shared" si="5"/>
        <v>2.8598519541014205</v>
      </c>
      <c r="T29" s="33">
        <f>SQRT(SQRT($N$3*(2/(M29+$N$2)-1/N29))^2+SQRT($N$3/(M29+$N$2))^2-(2*SQRT($N$3*(2/(M29+$N$2)-1/N29))*SQRT($N$3/(M29+$N$2))*COS($D$9/$N$5)))*1000</f>
        <v>2538.219679795596</v>
      </c>
      <c r="U29" s="30">
        <f t="shared" si="3"/>
        <v>4039.5853496910217</v>
      </c>
      <c r="V29" s="23">
        <f t="shared" si="6"/>
        <v>4.242225789628368</v>
      </c>
    </row>
    <row r="30" spans="1:2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9">
        <f t="shared" si="7"/>
        <v>10265</v>
      </c>
      <c r="N30" s="22">
        <f t="shared" si="0"/>
        <v>11603.1366</v>
      </c>
      <c r="O30" s="22">
        <f t="shared" si="1"/>
        <v>2753.5672097218066</v>
      </c>
      <c r="P30" s="30">
        <f t="shared" si="4"/>
        <v>2.704604569407113</v>
      </c>
      <c r="Q30" s="34">
        <f>SQRT(SQRT($N$3*(2/(M30+$N$2)-1/N30))^2+SQRT($N$3/(M30+$N$2))^2-(2*SQRT($N$3*(2/(M30+$N$2)-1/N30))*SQRT($N$3/(M30+$N$2))*COS($C$9/$N$5)))*1000</f>
        <v>1421.0120672256867</v>
      </c>
      <c r="R30" s="22">
        <f t="shared" si="2"/>
        <v>2961.327917493059</v>
      </c>
      <c r="S30" s="23">
        <f t="shared" si="5"/>
        <v>2.909823812340962</v>
      </c>
      <c r="T30" s="33">
        <f>SQRT(SQRT($N$3*(2/(M30+$N$2)-1/N30))^2+SQRT($N$3/(M30+$N$2))^2-(2*SQRT($N$3*(2/(M30+$N$2)-1/N30))*SQRT($N$3/(M30+$N$2))*COS($D$9/$N$5)))*1000</f>
        <v>2509.6565680365675</v>
      </c>
      <c r="U30" s="30">
        <f t="shared" si="3"/>
        <v>4049.9724183039402</v>
      </c>
      <c r="V30" s="23">
        <f t="shared" si="6"/>
        <v>4.257583637546224</v>
      </c>
    </row>
    <row r="31" spans="1:2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9">
        <f t="shared" si="7"/>
        <v>10745</v>
      </c>
      <c r="N31" s="22">
        <f t="shared" si="0"/>
        <v>11843.1366</v>
      </c>
      <c r="O31" s="22">
        <f t="shared" si="1"/>
        <v>2810.61591759031</v>
      </c>
      <c r="P31" s="30">
        <f t="shared" si="4"/>
        <v>2.759519831572415</v>
      </c>
      <c r="Q31" s="34">
        <f>SQRT(SQRT($N$3*(2/(M31+$N$2)-1/N31))^2+SQRT($N$3/(M31+$N$2))^2-(2*SQRT($N$3*(2/(M31+$N$2)-1/N31))*SQRT($N$3/(M31+$N$2))*COS($C$9/$N$5)))*1000</f>
        <v>1430.742798572577</v>
      </c>
      <c r="R31" s="22">
        <f t="shared" si="2"/>
        <v>3008.2779967520223</v>
      </c>
      <c r="S31" s="23">
        <f t="shared" si="5"/>
        <v>2.958241656097291</v>
      </c>
      <c r="T31" s="33">
        <f>SQRT(SQRT($N$3*(2/(M31+$N$2)-1/N31))^2+SQRT($N$3/(M31+$N$2))^2-(2*SQRT($N$3*(2/(M31+$N$2)-1/N31))*SQRT($N$3/(M31+$N$2))*COS($D$9/$N$5)))*1000</f>
        <v>2482.7031400684496</v>
      </c>
      <c r="U31" s="30">
        <f t="shared" si="3"/>
        <v>4060.2383382478956</v>
      </c>
      <c r="V31" s="23">
        <f t="shared" si="6"/>
        <v>4.272815731765047</v>
      </c>
    </row>
    <row r="32" spans="1:2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9">
        <f t="shared" si="7"/>
        <v>11225</v>
      </c>
      <c r="N32" s="22">
        <f t="shared" si="0"/>
        <v>12083.1366</v>
      </c>
      <c r="O32" s="22">
        <f t="shared" si="1"/>
        <v>2864.6467917100454</v>
      </c>
      <c r="P32" s="30">
        <f t="shared" si="4"/>
        <v>2.8125212231730488</v>
      </c>
      <c r="Q32" s="34">
        <f>SQRT(SQRT($N$3*(2/(M32+$N$2)-1/N32))^2+SQRT($N$3/(M32+$N$2))^2-(2*SQRT($N$3*(2/(M32+$N$2)-1/N32))*SQRT($N$3/(M32+$N$2))*COS($C$9/$N$5)))*1000</f>
        <v>1439.9107744331868</v>
      </c>
      <c r="R32" s="22">
        <f t="shared" si="2"/>
        <v>3053.0481786079354</v>
      </c>
      <c r="S32" s="23">
        <f t="shared" si="5"/>
        <v>3.005136747196551</v>
      </c>
      <c r="T32" s="33">
        <f>SQRT(SQRT($N$3*(2/(M32+$N$2)-1/N32))^2+SQRT($N$3/(M32+$N$2))^2-(2*SQRT($N$3*(2/(M32+$N$2)-1/N32))*SQRT($N$3/(M32+$N$2))*COS($D$9/$N$5)))*1000</f>
        <v>2457.215416542827</v>
      </c>
      <c r="U32" s="30">
        <f t="shared" si="3"/>
        <v>4070.3528207175755</v>
      </c>
      <c r="V32" s="23">
        <f t="shared" si="6"/>
        <v>4.287875201204324</v>
      </c>
    </row>
    <row r="33" spans="1:2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9">
        <f t="shared" si="7"/>
        <v>11705</v>
      </c>
      <c r="N33" s="22">
        <f t="shared" si="0"/>
        <v>12323.1366</v>
      </c>
      <c r="O33" s="22">
        <f t="shared" si="1"/>
        <v>2915.874025123799</v>
      </c>
      <c r="P33" s="30">
        <f t="shared" si="4"/>
        <v>2.8636793476507316</v>
      </c>
      <c r="Q33" s="34">
        <f>SQRT(SQRT($N$3*(2/(M33+$N$2)-1/N33))^2+SQRT($N$3/(M33+$N$2))^2-(2*SQRT($N$3*(2/(M33+$N$2)-1/N33))*SQRT($N$3/(M33+$N$2))*COS($C$9/$N$5)))*1000</f>
        <v>1448.5317837849555</v>
      </c>
      <c r="R33" s="22">
        <f t="shared" si="2"/>
        <v>3095.758126268541</v>
      </c>
      <c r="S33" s="23">
        <f t="shared" si="5"/>
        <v>3.0505438773476667</v>
      </c>
      <c r="T33" s="33">
        <f>SQRT(SQRT($N$3*(2/(M33+$N$2)-1/N33))^2+SQRT($N$3/(M33+$N$2))^2-(2*SQRT($N$3*(2/(M33+$N$2)-1/N33))*SQRT($N$3/(M33+$N$2))*COS($D$9/$N$5)))*1000</f>
        <v>2433.06537991846</v>
      </c>
      <c r="U33" s="30">
        <f t="shared" si="3"/>
        <v>4080.2917224020466</v>
      </c>
      <c r="V33" s="23">
        <f t="shared" si="6"/>
        <v>4.302723767535032</v>
      </c>
    </row>
    <row r="34" spans="1:2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9">
        <f t="shared" si="7"/>
        <v>12185</v>
      </c>
      <c r="N34" s="22">
        <f t="shared" si="0"/>
        <v>12563.1366</v>
      </c>
      <c r="O34" s="22">
        <f t="shared" si="1"/>
        <v>2964.492386903363</v>
      </c>
      <c r="P34" s="30">
        <f t="shared" si="4"/>
        <v>2.913062981541351</v>
      </c>
      <c r="Q34" s="34">
        <f>SQRT(SQRT($N$3*(2/(M34+$N$2)-1/N34))^2+SQRT($N$3/(M34+$N$2))^2-(2*SQRT($N$3*(2/(M34+$N$2)-1/N34))*SQRT($N$3/(M34+$N$2))*COS($C$9/$N$5)))*1000</f>
        <v>1456.6241268659583</v>
      </c>
      <c r="R34" s="22">
        <f t="shared" si="2"/>
        <v>3136.5212427196284</v>
      </c>
      <c r="S34" s="23">
        <f t="shared" si="5"/>
        <v>3.094500383109036</v>
      </c>
      <c r="T34" s="33">
        <f>SQRT(SQRT($N$3*(2/(M34+$N$2)-1/N34))^2+SQRT($N$3/(M34+$N$2))^2-(2*SQRT($N$3*(2/(M34+$N$2)-1/N34))*SQRT($N$3/(M34+$N$2))*COS($D$9/$N$5)))*1000</f>
        <v>2410.13892073349</v>
      </c>
      <c r="U34" s="30">
        <f t="shared" si="3"/>
        <v>4090.03603658716</v>
      </c>
      <c r="V34" s="23">
        <f t="shared" si="6"/>
        <v>4.317330403576652</v>
      </c>
    </row>
    <row r="35" spans="1:2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9">
        <f t="shared" si="7"/>
        <v>12665</v>
      </c>
      <c r="N35" s="22">
        <f t="shared" si="0"/>
        <v>12803.1366</v>
      </c>
      <c r="O35" s="22">
        <f t="shared" si="1"/>
        <v>3010.679368624133</v>
      </c>
      <c r="P35" s="30">
        <f t="shared" si="4"/>
        <v>2.960738932104674</v>
      </c>
      <c r="Q35" s="34">
        <f>SQRT(SQRT($N$3*(2/(M35+$N$2)-1/N35))^2+SQRT($N$3/(M35+$N$2))^2-(2*SQRT($N$3*(2/(M35+$N$2)-1/N35))*SQRT($N$3/(M35+$N$2))*COS($C$9/$N$5)))*1000</f>
        <v>1464.2077055953011</v>
      </c>
      <c r="R35" s="22">
        <f t="shared" si="2"/>
        <v>3175.444674332322</v>
      </c>
      <c r="S35" s="23">
        <f t="shared" si="5"/>
        <v>3.1370453532899836</v>
      </c>
      <c r="T35" s="33">
        <f>SQRT(SQRT($N$3*(2/(M35+$N$2)-1/N35))^2+SQRT($N$3/(M35+$N$2))^2-(2*SQRT($N$3*(2/(M35+$N$2)-1/N35))*SQRT($N$3/(M35+$N$2))*COS($D$9/$N$5)))*1000</f>
        <v>2388.3340824403194</v>
      </c>
      <c r="U35" s="30">
        <f t="shared" si="3"/>
        <v>4099.57105117734</v>
      </c>
      <c r="V35" s="23">
        <f t="shared" si="6"/>
        <v>4.331670209745487</v>
      </c>
    </row>
    <row r="36" spans="1:2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9">
        <f t="shared" si="7"/>
        <v>13145</v>
      </c>
      <c r="N36" s="22">
        <f t="shared" si="0"/>
        <v>13043.1366</v>
      </c>
      <c r="O36" s="22">
        <f t="shared" si="1"/>
        <v>3054.597051591384</v>
      </c>
      <c r="P36" s="30">
        <f t="shared" si="4"/>
        <v>3.006771939866628</v>
      </c>
      <c r="Q36" s="34">
        <f>SQRT(SQRT($N$3*(2/(M36+$N$2)-1/N36))^2+SQRT($N$3/(M36+$N$2))^2-(2*SQRT($N$3*(2/(M36+$N$2)-1/N36))*SQRT($N$3/(M36+$N$2))*COS($C$9/$N$5)))*1000</f>
        <v>1471.3033409029767</v>
      </c>
      <c r="R36" s="22">
        <f t="shared" si="2"/>
        <v>3212.629428828447</v>
      </c>
      <c r="S36" s="23">
        <f t="shared" si="5"/>
        <v>3.1782189922630013</v>
      </c>
      <c r="T36" s="33">
        <f>SQRT(SQRT($N$3*(2/(M36+$N$2)-1/N36))^2+SQRT($N$3/(M36+$N$2))^2-(2*SQRT($N$3*(2/(M36+$N$2)-1/N36))*SQRT($N$3/(M36+$N$2))*COS($D$9/$N$5)))*1000</f>
        <v>2367.559556474454</v>
      </c>
      <c r="U36" s="30">
        <f t="shared" si="3"/>
        <v>4108.885644399925</v>
      </c>
      <c r="V36" s="23">
        <f t="shared" si="6"/>
        <v>4.345723469851071</v>
      </c>
    </row>
    <row r="37" spans="1:2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9">
        <f t="shared" si="7"/>
        <v>13625</v>
      </c>
      <c r="N37" s="22">
        <f t="shared" si="0"/>
        <v>13283.1366</v>
      </c>
      <c r="O37" s="22">
        <f t="shared" si="1"/>
        <v>3096.3937365151214</v>
      </c>
      <c r="P37" s="30">
        <f t="shared" si="4"/>
        <v>3.0512246175615956</v>
      </c>
      <c r="Q37" s="34">
        <f>SQRT(SQRT($N$3*(2/(M37+$N$2)-1/N37))^2+SQRT($N$3/(M37+$N$2))^2-(2*SQRT($N$3*(2/(M37+$N$2)-1/N37))*SQRT($N$3/(M37+$N$2))*COS($C$9/$N$5)))*1000</f>
        <v>1477.9322631467626</v>
      </c>
      <c r="R37" s="22">
        <f t="shared" si="2"/>
        <v>3248.1705697510984</v>
      </c>
      <c r="S37" s="23">
        <f t="shared" si="5"/>
        <v>3.2180621097822004</v>
      </c>
      <c r="T37" s="33">
        <f>SQRT(SQRT($N$3*(2/(M37+$N$2)-1/N37))^2+SQRT($N$3/(M37+$N$2))^2-(2*SQRT($N$3*(2/(M37+$N$2)-1/N37))*SQRT($N$3/(M37+$N$2))*COS($D$9/$N$5)))*1000</f>
        <v>2347.733387858219</v>
      </c>
      <c r="U37" s="30">
        <f t="shared" si="3"/>
        <v>4117.971694462555</v>
      </c>
      <c r="V37" s="23">
        <f t="shared" si="6"/>
        <v>4.359474855132957</v>
      </c>
    </row>
    <row r="38" spans="1:2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9">
        <f t="shared" si="7"/>
        <v>14105</v>
      </c>
      <c r="N38" s="22">
        <f t="shared" si="0"/>
        <v>13523.1366</v>
      </c>
      <c r="O38" s="22">
        <f t="shared" si="1"/>
        <v>3136.205370321183</v>
      </c>
      <c r="P38" s="30">
        <f t="shared" si="4"/>
        <v>3.094157418443786</v>
      </c>
      <c r="Q38" s="34">
        <f>SQRT(SQRT($N$3*(2/(M38+$N$2)-1/N38))^2+SQRT($N$3/(M38+$N$2))^2-(2*SQRT($N$3*(2/(M38+$N$2)-1/N38))*SQRT($N$3/(M38+$N$2))*COS($C$9/$N$5)))*1000</f>
        <v>1484.1157346907844</v>
      </c>
      <c r="R38" s="22">
        <f t="shared" si="2"/>
        <v>3282.157459929016</v>
      </c>
      <c r="S38" s="23">
        <f t="shared" si="5"/>
        <v>3.2566157135940594</v>
      </c>
      <c r="T38" s="33">
        <f>SQRT(SQRT($N$3*(2/(M38+$N$2)-1/N38))^2+SQRT($N$3/(M38+$N$2))^2-(2*SQRT($N$3*(2/(M38+$N$2)-1/N38))*SQRT($N$3/(M38+$N$2))*COS($D$9/$N$5)))*1000</f>
        <v>2328.781858581626</v>
      </c>
      <c r="U38" s="30">
        <f t="shared" si="3"/>
        <v>4126.823583819857</v>
      </c>
      <c r="V38" s="23">
        <f t="shared" si="6"/>
        <v>4.372912751380138</v>
      </c>
    </row>
    <row r="39" spans="1:2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9">
        <f>M38+$B$9</f>
        <v>14585</v>
      </c>
      <c r="N39" s="22">
        <f t="shared" si="0"/>
        <v>13763.1366</v>
      </c>
      <c r="O39" s="22">
        <f t="shared" si="1"/>
        <v>3174.1567990834833</v>
      </c>
      <c r="P39" s="30">
        <f t="shared" si="4"/>
        <v>3.1356286281627495</v>
      </c>
      <c r="Q39" s="34">
        <f>SQRT(SQRT($N$3*(2/(M39+$N$2)-1/N39))^2+SQRT($N$3/(M39+$N$2))^2-(2*SQRT($N$3*(2/(M39+$N$2)-1/N39))*SQRT($N$3/(M39+$N$2))*COS($C$9/$N$5)))*1000</f>
        <v>1489.8747734506512</v>
      </c>
      <c r="R39" s="22">
        <f t="shared" si="2"/>
        <v>3314.674034052242</v>
      </c>
      <c r="S39" s="23">
        <f t="shared" si="5"/>
        <v>3.2939206856774366</v>
      </c>
      <c r="T39" s="33">
        <f>SQRT(SQRT($N$3*(2/(M39+$N$2)-1/N39))^2+SQRT($N$3/(M39+$N$2))^2-(2*SQRT($N$3*(2/(M39+$N$2)-1/N39))*SQRT($N$3/(M39+$N$2))*COS($D$9/$N$5)))*1000</f>
        <v>2310.6385216155354</v>
      </c>
      <c r="U39" s="30">
        <f t="shared" si="3"/>
        <v>4135.437782217126</v>
      </c>
      <c r="V39" s="23">
        <f t="shared" si="6"/>
        <v>4.386028688670657</v>
      </c>
    </row>
    <row r="40" spans="1:2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9">
        <f t="shared" si="7"/>
        <v>15065</v>
      </c>
      <c r="N40" s="22">
        <f t="shared" si="0"/>
        <v>14003.1366</v>
      </c>
      <c r="O40" s="22">
        <f t="shared" si="1"/>
        <v>3210.36287139926</v>
      </c>
      <c r="P40" s="30">
        <f t="shared" si="4"/>
        <v>3.175694375413039</v>
      </c>
      <c r="Q40" s="34">
        <f>SQRT(SQRT($N$3*(2/(M40+$N$2)-1/N40))^2+SQRT($N$3/(M40+$N$2))^2-(2*SQRT($N$3*(2/(M40+$N$2)-1/N40))*SQRT($N$3/(M40+$N$2))*COS($C$9/$N$5)))*1000</f>
        <v>1495.2299535698726</v>
      </c>
      <c r="R40" s="22">
        <f t="shared" si="2"/>
        <v>3345.7990861003714</v>
      </c>
      <c r="S40" s="23">
        <f t="shared" si="5"/>
        <v>3.3300175265932808</v>
      </c>
      <c r="T40" s="33">
        <f>SQRT(SQRT($N$3*(2/(M40+$N$2)-1/N40))^2+SQRT($N$3/(M40+$N$2))^2-(2*SQRT($N$3*(2/(M40+$N$2)-1/N40))*SQRT($N$3/(M40+$N$2))*COS($D$9/$N$5)))*1000</f>
        <v>2293.243362973425</v>
      </c>
      <c r="U40" s="30">
        <f t="shared" si="3"/>
        <v>4143.812495503924</v>
      </c>
      <c r="V40" s="23">
        <f t="shared" si="6"/>
        <v>4.39881685699869</v>
      </c>
    </row>
    <row r="41" spans="1:2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9">
        <f t="shared" si="7"/>
        <v>15545</v>
      </c>
      <c r="N41" s="22">
        <f aca="true" t="shared" si="8" ref="N41:N72">$N$2+($M$9+M41)/2</f>
        <v>14243.1366</v>
      </c>
      <c r="O41" s="22">
        <f aca="true" t="shared" si="9" ref="O41:O72">(ABS(SQRT($N$3*(2/($M$9+$N$2)-1/N41))-SQRT($N$3/($M$9+$N$2)))+ABS(SQRT($N$3/(M41+$N$2))-SQRT($N$3*(2/(M41+$N$2)-1/N41))))*1000</f>
        <v>3244.9294126982218</v>
      </c>
      <c r="P41" s="30">
        <f t="shared" si="4"/>
        <v>3.214408657408755</v>
      </c>
      <c r="Q41" s="34">
        <f>SQRT(SQRT($N$3*(2/(M41+$N$2)-1/N41))^2+SQRT($N$3/(M41+$N$2))^2-(2*SQRT($N$3*(2/(M41+$N$2)-1/N41))*SQRT($N$3/(M41+$N$2))*COS($C$9/$N$5)))*1000</f>
        <v>1500.2012649743542</v>
      </c>
      <c r="R41" s="22">
        <f aca="true" t="shared" si="10" ref="R41:R72">(ABS(SQRT($N$3*(2/($M$9+$N$2)-1/N41))-SQRT($N$3/($M$9+$N$2)))+Q41/1000)*1000</f>
        <v>3375.606561506782</v>
      </c>
      <c r="S41" s="23">
        <f t="shared" si="5"/>
        <v>3.364946155346913</v>
      </c>
      <c r="T41" s="33">
        <f>SQRT(SQRT($N$3*(2/(M41+$N$2)-1/N41))^2+SQRT($N$3/(M41+$N$2))^2-(2*SQRT($N$3*(2/(M41+$N$2)-1/N41))*SQRT($N$3/(M41+$N$2))*COS($D$9/$N$5)))*1000</f>
        <v>2276.5420729616917</v>
      </c>
      <c r="U41" s="30">
        <f aca="true" t="shared" si="11" ref="U41:U72">(ABS(SQRT($N$3*(2/($M$9+$N$2)-1/N41))-SQRT($N$3/($M$9+$N$2)))+T41/1000)*1000</f>
        <v>4151.94736949412</v>
      </c>
      <c r="V41" s="23">
        <f t="shared" si="6"/>
        <v>4.411273694038354</v>
      </c>
    </row>
    <row r="42" spans="1:2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9">
        <f t="shared" si="7"/>
        <v>16025</v>
      </c>
      <c r="N42" s="22">
        <f t="shared" si="8"/>
        <v>14483.1366</v>
      </c>
      <c r="O42" s="22">
        <f t="shared" si="9"/>
        <v>3277.9540878148946</v>
      </c>
      <c r="P42" s="30">
        <f t="shared" si="4"/>
        <v>3.251823376930399</v>
      </c>
      <c r="Q42" s="34">
        <f>SQRT(SQRT($N$3*(2/(M42+$N$2)-1/N42))^2+SQRT($N$3/(M42+$N$2))^2-(2*SQRT($N$3*(2/(M42+$N$2)-1/N42))*SQRT($N$3/(M42+$N$2))*COS($C$9/$N$5)))*1000</f>
        <v>1504.808017797946</v>
      </c>
      <c r="R42" s="22">
        <f t="shared" si="10"/>
        <v>3404.165846988863</v>
      </c>
      <c r="S42" s="23">
        <f t="shared" si="5"/>
        <v>3.3987457545151574</v>
      </c>
      <c r="T42" s="33">
        <f>SQRT(SQRT($N$3*(2/(M42+$N$2)-1/N42))^2+SQRT($N$3/(M42+$N$2))^2-(2*SQRT($N$3*(2/(M42+$N$2)-1/N42))*SQRT($N$3/(M42+$N$2))*COS($D$9/$N$5)))*1000</f>
        <v>2260.4854108118684</v>
      </c>
      <c r="U42" s="30">
        <f t="shared" si="11"/>
        <v>4159.843240002786</v>
      </c>
      <c r="V42" s="23">
        <f t="shared" si="6"/>
        <v>4.423397533691803</v>
      </c>
    </row>
    <row r="43" spans="1:2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9">
        <f t="shared" si="7"/>
        <v>16505</v>
      </c>
      <c r="N43" s="22">
        <f t="shared" si="8"/>
        <v>14723.1366</v>
      </c>
      <c r="O43" s="22">
        <f t="shared" si="9"/>
        <v>3309.527166533013</v>
      </c>
      <c r="P43" s="30">
        <f t="shared" si="4"/>
        <v>3.287988388268963</v>
      </c>
      <c r="Q43" s="34">
        <f>SQRT(SQRT($N$3*(2/(M43+$N$2)-1/N43))^2+SQRT($N$3/(M43+$N$2))^2-(2*SQRT($N$3*(2/(M43+$N$2)-1/N43))*SQRT($N$3/(M43+$N$2))*COS($C$9/$N$5)))*1000</f>
        <v>1509.0687809109972</v>
      </c>
      <c r="R43" s="22">
        <f t="shared" si="10"/>
        <v>3431.5420532101334</v>
      </c>
      <c r="S43" s="23">
        <f t="shared" si="5"/>
        <v>3.4314546522836427</v>
      </c>
      <c r="T43" s="33">
        <f>SQRT(SQRT($N$3*(2/(M43+$N$2)-1/N43))^2+SQRT($N$3/(M43+$N$2))^2-(2*SQRT($N$3*(2/(M43+$N$2)-1/N43))*SQRT($N$3/(M43+$N$2))*COS($D$9/$N$5)))*1000</f>
        <v>2245.0286494020916</v>
      </c>
      <c r="U43" s="30">
        <f t="shared" si="11"/>
        <v>4167.501921701228</v>
      </c>
      <c r="V43" s="23">
        <f t="shared" si="6"/>
        <v>4.435188306008707</v>
      </c>
    </row>
    <row r="44" spans="1:2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">
        <f t="shared" si="7"/>
        <v>16985</v>
      </c>
      <c r="N44" s="22">
        <f t="shared" si="8"/>
        <v>14963.1366</v>
      </c>
      <c r="O44" s="22">
        <f t="shared" si="9"/>
        <v>3339.7322046300624</v>
      </c>
      <c r="P44" s="30">
        <f t="shared" si="4"/>
        <v>3.3229515498711986</v>
      </c>
      <c r="Q44" s="34">
        <f>SQRT(SQRT($N$3*(2/(M44+$N$2)-1/N44))^2+SQRT($N$3/(M44+$N$2))^2-(2*SQRT($N$3*(2/(M44+$N$2)-1/N44))*SQRT($N$3/(M44+$N$2))*COS($C$9/$N$5)))*1000</f>
        <v>1513.001346261803</v>
      </c>
      <c r="R44" s="22">
        <f t="shared" si="10"/>
        <v>3457.7962870761685</v>
      </c>
      <c r="S44" s="23">
        <f t="shared" si="5"/>
        <v>3.4631102345692217</v>
      </c>
      <c r="T44" s="33">
        <f>SQRT(SQRT($N$3*(2/(M44+$N$2)-1/N44))^2+SQRT($N$3/(M44+$N$2))^2-(2*SQRT($N$3*(2/(M44+$N$2)-1/N44))*SQRT($N$3/(M44+$N$2))*COS($D$9/$N$5)))*1000</f>
        <v>2230.131088853275</v>
      </c>
      <c r="U44" s="30">
        <f t="shared" si="11"/>
        <v>4174.92602966764</v>
      </c>
      <c r="V44" s="23">
        <f t="shared" si="6"/>
        <v>4.446647280641301</v>
      </c>
    </row>
    <row r="45" spans="1:2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>
        <f t="shared" si="7"/>
        <v>17465</v>
      </c>
      <c r="N45" s="22">
        <f t="shared" si="8"/>
        <v>15203.1366</v>
      </c>
      <c r="O45" s="22">
        <f t="shared" si="9"/>
        <v>3368.646651128088</v>
      </c>
      <c r="P45" s="30">
        <f t="shared" si="4"/>
        <v>3.3567587818872004</v>
      </c>
      <c r="Q45" s="34">
        <f>SQRT(SQRT($N$3*(2/(M45+$N$2)-1/N45))^2+SQRT($N$3/(M45+$N$2))^2-(2*SQRT($N$3*(2/(M45+$N$2)-1/N45))*SQRT($N$3/(M45+$N$2))*COS($C$9/$N$5)))*1000</f>
        <v>1516.6227126415754</v>
      </c>
      <c r="R45" s="22">
        <f t="shared" si="10"/>
        <v>3482.985911657806</v>
      </c>
      <c r="S45" s="23">
        <f t="shared" si="5"/>
        <v>3.493748881641441</v>
      </c>
      <c r="T45" s="33">
        <f>SQRT(SQRT($N$3*(2/(M45+$N$2)-1/N45))^2+SQRT($N$3/(M45+$N$2))^2-(2*SQRT($N$3*(2/(M45+$N$2)-1/N45))*SQRT($N$3/(M45+$N$2))*COS($D$9/$N$5)))*1000</f>
        <v>2215.7556295095133</v>
      </c>
      <c r="U45" s="30">
        <f t="shared" si="11"/>
        <v>4182.118828525743</v>
      </c>
      <c r="V45" s="23">
        <f t="shared" si="6"/>
        <v>4.457776847287621</v>
      </c>
    </row>
    <row r="46" spans="1:2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9">
        <f t="shared" si="7"/>
        <v>17945</v>
      </c>
      <c r="N46" s="22">
        <f t="shared" si="8"/>
        <v>15443.1366</v>
      </c>
      <c r="O46" s="22">
        <f t="shared" si="9"/>
        <v>3396.34239092891</v>
      </c>
      <c r="P46" s="30">
        <f t="shared" si="4"/>
        <v>3.3894541271509735</v>
      </c>
      <c r="Q46" s="34">
        <f>SQRT(SQRT($N$3*(2/(M46+$N$2)-1/N46))^2+SQRT($N$3/(M46+$N$2))^2-(2*SQRT($N$3*(2/(M46+$N$2)-1/N46))*SQRT($N$3/(M46+$N$2))*COS($C$9/$N$5)))*1000</f>
        <v>1519.9490839453867</v>
      </c>
      <c r="R46" s="22">
        <f t="shared" si="10"/>
        <v>3507.164792597472</v>
      </c>
      <c r="S46" s="23">
        <f t="shared" si="5"/>
        <v>3.5234059246632268</v>
      </c>
      <c r="T46" s="33">
        <f>SQRT(SQRT($N$3*(2/(M46+$N$2)-1/N46))^2+SQRT($N$3/(M46+$N$2))^2-(2*SQRT($N$3*(2/(M46+$N$2)-1/N46))*SQRT($N$3/(M46+$N$2))*COS($D$9/$N$5)))*1000</f>
        <v>2201.8683962476175</v>
      </c>
      <c r="U46" s="30">
        <f t="shared" si="11"/>
        <v>4189.084104899703</v>
      </c>
      <c r="V46" s="23">
        <f t="shared" si="6"/>
        <v>4.468580327633147</v>
      </c>
    </row>
    <row r="47" spans="1:2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9">
        <f t="shared" si="7"/>
        <v>18425</v>
      </c>
      <c r="N47" s="22">
        <f t="shared" si="8"/>
        <v>15683.1366</v>
      </c>
      <c r="O47" s="22">
        <f t="shared" si="9"/>
        <v>3422.886230726036</v>
      </c>
      <c r="P47" s="30">
        <f t="shared" si="4"/>
        <v>3.421079814397975</v>
      </c>
      <c r="Q47" s="34">
        <f>SQRT(SQRT($N$3*(2/(M47+$N$2)-1/N47))^2+SQRT($N$3/(M47+$N$2))^2-(2*SQRT($N$3*(2/(M47+$N$2)-1/N47))*SQRT($N$3/(M47+$N$2))*COS($C$9/$N$5)))*1000</f>
        <v>1522.9958781285472</v>
      </c>
      <c r="R47" s="22">
        <f t="shared" si="10"/>
        <v>3530.383530473202</v>
      </c>
      <c r="S47" s="23">
        <f t="shared" si="5"/>
        <v>3.552115618390436</v>
      </c>
      <c r="T47" s="33">
        <f>SQRT(SQRT($N$3*(2/(M47+$N$2)-1/N47))^2+SQRT($N$3/(M47+$N$2))^2-(2*SQRT($N$3*(2/(M47+$N$2)-1/N47))*SQRT($N$3/(M47+$N$2))*COS($D$9/$N$5)))*1000</f>
        <v>2188.438407259809</v>
      </c>
      <c r="U47" s="30">
        <f t="shared" si="11"/>
        <v>4195.826059604464</v>
      </c>
      <c r="V47" s="23">
        <f t="shared" si="6"/>
        <v>4.479061814172981</v>
      </c>
    </row>
    <row r="48" spans="1:2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9">
        <f t="shared" si="7"/>
        <v>18905</v>
      </c>
      <c r="N48" s="22">
        <f t="shared" si="8"/>
        <v>15923.1366</v>
      </c>
      <c r="O48" s="22">
        <f t="shared" si="9"/>
        <v>3448.340334999571</v>
      </c>
      <c r="P48" s="30">
        <f t="shared" si="4"/>
        <v>3.451676322750298</v>
      </c>
      <c r="Q48" s="34">
        <f>SQRT(SQRT($N$3*(2/(M48+$N$2)-1/N48))^2+SQRT($N$3/(M48+$N$2))^2-(2*SQRT($N$3*(2/(M48+$N$2)-1/N48))*SQRT($N$3/(M48+$N$2))*COS($C$9/$N$5)))*1000</f>
        <v>1525.777743928549</v>
      </c>
      <c r="R48" s="22">
        <f t="shared" si="10"/>
        <v>3552.6896790331984</v>
      </c>
      <c r="S48" s="23">
        <f t="shared" si="5"/>
        <v>3.579911126938724</v>
      </c>
      <c r="T48" s="33">
        <f>SQRT(SQRT($N$3*(2/(M48+$N$2)-1/N48))^2+SQRT($N$3/(M48+$N$2))^2-(2*SQRT($N$3*(2/(M48+$N$2)-1/N48))*SQRT($N$3/(M48+$N$2))*COS($D$9/$N$5)))*1000</f>
        <v>2175.437281458391</v>
      </c>
      <c r="U48" s="30">
        <f t="shared" si="11"/>
        <v>4202.349216563041</v>
      </c>
      <c r="V48" s="23">
        <f t="shared" si="6"/>
        <v>4.489226032018426</v>
      </c>
    </row>
    <row r="49" spans="1:2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9">
        <f aca="true" t="shared" si="12" ref="M49:M61">M48+$B$9</f>
        <v>19385</v>
      </c>
      <c r="N49" s="22">
        <f t="shared" si="8"/>
        <v>16163.1366</v>
      </c>
      <c r="O49" s="22">
        <f t="shared" si="9"/>
        <v>3472.7626179803574</v>
      </c>
      <c r="P49" s="30">
        <f t="shared" si="4"/>
        <v>3.481282446687987</v>
      </c>
      <c r="Q49" s="34">
        <f>SQRT(SQRT($N$3*(2/(M49+$N$2)-1/N49))^2+SQRT($N$3/(M49+$N$2))^2-(2*SQRT($N$3*(2/(M49+$N$2)-1/N49))*SQRT($N$3/(M49+$N$2))*COS($C$9/$N$5)))*1000</f>
        <v>1528.3085830968023</v>
      </c>
      <c r="R49" s="22">
        <f t="shared" si="10"/>
        <v>3574.1279495189324</v>
      </c>
      <c r="S49" s="23">
        <f t="shared" si="5"/>
        <v>3.6068245200735416</v>
      </c>
      <c r="T49" s="33">
        <f>SQRT(SQRT($N$3*(2/(M49+$N$2)-1/N49))^2+SQRT($N$3/(M49+$N$2))^2-(2*SQRT($N$3*(2/(M49+$N$2)-1/N49))*SQRT($N$3/(M49+$N$2))*COS($D$9/$N$5)))*1000</f>
        <v>2162.8389794958875</v>
      </c>
      <c r="U49" s="30">
        <f t="shared" si="11"/>
        <v>4208.658345918017</v>
      </c>
      <c r="V49" s="23">
        <f t="shared" si="6"/>
        <v>4.499078220391398</v>
      </c>
    </row>
    <row r="50" spans="1:2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9">
        <f t="shared" si="12"/>
        <v>19865</v>
      </c>
      <c r="N50" s="22">
        <f t="shared" si="8"/>
        <v>16403.136599999998</v>
      </c>
      <c r="O50" s="22">
        <f t="shared" si="9"/>
        <v>3496.2070966876167</v>
      </c>
      <c r="P50" s="30">
        <f t="shared" si="4"/>
        <v>3.509935360880724</v>
      </c>
      <c r="Q50" s="34">
        <f>SQRT(SQRT($N$3*(2/(M50+$N$2)-1/N50))^2+SQRT($N$3/(M50+$N$2))^2-(2*SQRT($N$3*(2/(M50+$N$2)-1/N50))*SQRT($N$3/(M50+$N$2))*COS($C$9/$N$5)))*1000</f>
        <v>1530.6015764069969</v>
      </c>
      <c r="R50" s="22">
        <f t="shared" si="10"/>
        <v>3594.740401501723</v>
      </c>
      <c r="S50" s="23">
        <f t="shared" si="5"/>
        <v>3.63288677792786</v>
      </c>
      <c r="T50" s="33">
        <f>SQRT(SQRT($N$3*(2/(M50+$N$2)-1/N50))^2+SQRT($N$3/(M50+$N$2))^2-(2*SQRT($N$3*(2/(M50+$N$2)-1/N50))*SQRT($N$3/(M50+$N$2))*COS($D$9/$N$5)))*1000</f>
        <v>2150.619574106167</v>
      </c>
      <c r="U50" s="30">
        <f t="shared" si="11"/>
        <v>4214.758399200893</v>
      </c>
      <c r="V50" s="23">
        <f t="shared" si="6"/>
        <v>4.508624031010329</v>
      </c>
    </row>
    <row r="51" spans="1:2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9">
        <f t="shared" si="12"/>
        <v>20345</v>
      </c>
      <c r="N51" s="22">
        <f t="shared" si="8"/>
        <v>16643.136599999998</v>
      </c>
      <c r="O51" s="22">
        <f t="shared" si="9"/>
        <v>3518.724209477636</v>
      </c>
      <c r="P51" s="30">
        <f t="shared" si="4"/>
        <v>3.5376706843828813</v>
      </c>
      <c r="Q51" s="34">
        <f>SQRT(SQRT($N$3*(2/(M51+$N$2)-1/N51))^2+SQRT($N$3/(M51+$N$2))^2-(2*SQRT($N$3*(2/(M51+$N$2)-1/N51))*SQRT($N$3/(M51+$N$2))*COS($C$9/$N$5)))*1000</f>
        <v>1532.6692121128035</v>
      </c>
      <c r="R51" s="22">
        <f t="shared" si="10"/>
        <v>3614.566620792711</v>
      </c>
      <c r="S51" s="23">
        <f t="shared" si="5"/>
        <v>3.6581278024211494</v>
      </c>
      <c r="T51" s="33">
        <f>SQRT(SQRT($N$3*(2/(M51+$N$2)-1/N51))^2+SQRT($N$3/(M51+$N$2))^2-(2*SQRT($N$3*(2/(M51+$N$2)-1/N51))*SQRT($N$3/(M51+$N$2))*COS($D$9/$N$5)))*1000</f>
        <v>2138.75704607404</v>
      </c>
      <c r="U51" s="30">
        <f t="shared" si="11"/>
        <v>4220.654454753947</v>
      </c>
      <c r="V51" s="23">
        <f t="shared" si="6"/>
        <v>4.51786944098945</v>
      </c>
    </row>
    <row r="52" spans="1:2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9">
        <f t="shared" si="12"/>
        <v>20825</v>
      </c>
      <c r="N52" s="22">
        <f t="shared" si="8"/>
        <v>16883.136599999998</v>
      </c>
      <c r="O52" s="22">
        <f t="shared" si="9"/>
        <v>3540.3611039711254</v>
      </c>
      <c r="P52" s="30">
        <f t="shared" si="4"/>
        <v>3.5645225438015173</v>
      </c>
      <c r="Q52" s="34">
        <f>SQRT(SQRT($N$3*(2/(M52+$N$2)-1/N52))^2+SQRT($N$3/(M52+$N$2))^2-(2*SQRT($N$3*(2/(M52+$N$2)-1/N52))*SQRT($N$3/(M52+$N$2))*COS($C$9/$N$5)))*1000</f>
        <v>1534.5233158430024</v>
      </c>
      <c r="R52" s="22">
        <f t="shared" si="10"/>
        <v>3633.6438850684117</v>
      </c>
      <c r="S52" s="23">
        <f t="shared" si="5"/>
        <v>3.682576433956804</v>
      </c>
      <c r="T52" s="33">
        <f>SQRT(SQRT($N$3*(2/(M52+$N$2)-1/N52))^2+SQRT($N$3/(M52+$N$2))^2-(2*SQRT($N$3*(2/(M52+$N$2)-1/N52))*SQRT($N$3/(M52+$N$2))*COS($D$9/$N$5)))*1000</f>
        <v>2127.2311026509865</v>
      </c>
      <c r="U52" s="30">
        <f t="shared" si="11"/>
        <v>4226.351671876396</v>
      </c>
      <c r="V52" s="23">
        <f t="shared" si="6"/>
        <v>4.526820678224638</v>
      </c>
    </row>
    <row r="53" spans="1:2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9">
        <f t="shared" si="12"/>
        <v>21305</v>
      </c>
      <c r="N53" s="22">
        <f t="shared" si="8"/>
        <v>17123.136599999998</v>
      </c>
      <c r="O53" s="22">
        <f t="shared" si="9"/>
        <v>3561.16189773812</v>
      </c>
      <c r="P53" s="30">
        <f t="shared" si="4"/>
        <v>3.5905236351348355</v>
      </c>
      <c r="Q53" s="34">
        <f>SQRT(SQRT($N$3*(2/(M53+$N$2)-1/N53))^2+SQRT($N$3/(M53+$N$2))^2-(2*SQRT($N$3*(2/(M53+$N$2)-1/N53))*SQRT($N$3/(M53+$N$2))*COS($C$9/$N$5)))*1000</f>
        <v>1536.175081167426</v>
      </c>
      <c r="R53" s="22">
        <f t="shared" si="10"/>
        <v>3652.00731789835</v>
      </c>
      <c r="S53" s="23">
        <f t="shared" si="5"/>
        <v>3.7062604722258397</v>
      </c>
      <c r="T53" s="33">
        <f>SQRT(SQRT($N$3*(2/(M53+$N$2)-1/N53))^2+SQRT($N$3/(M53+$N$2))^2-(2*SQRT($N$3*(2/(M53+$N$2)-1/N53))*SQRT($N$3/(M53+$N$2))*COS($D$9/$N$5)))*1000</f>
        <v>2116.023015668341</v>
      </c>
      <c r="U53" s="30">
        <f t="shared" si="11"/>
        <v>4231.855252399266</v>
      </c>
      <c r="V53" s="23">
        <f t="shared" si="6"/>
        <v>4.535484157534616</v>
      </c>
    </row>
    <row r="54" spans="1:2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9">
        <f t="shared" si="12"/>
        <v>21785</v>
      </c>
      <c r="N54" s="22">
        <f t="shared" si="8"/>
        <v>17363.136599999998</v>
      </c>
      <c r="O54" s="22">
        <f t="shared" si="9"/>
        <v>3581.167914699231</v>
      </c>
      <c r="P54" s="30">
        <f t="shared" si="4"/>
        <v>3.6157052840511175</v>
      </c>
      <c r="Q54" s="34">
        <f>SQRT(SQRT($N$3*(2/(M54+$N$2)-1/N54))^2+SQRT($N$3/(M54+$N$2))^2-(2*SQRT($N$3*(2/(M54+$N$2)-1/N54))*SQRT($N$3/(M54+$N$2))*COS($C$9/$N$5)))*1000</f>
        <v>1537.6351002579372</v>
      </c>
      <c r="R54" s="22">
        <f t="shared" si="10"/>
        <v>3669.690031878133</v>
      </c>
      <c r="S54" s="23">
        <f t="shared" si="5"/>
        <v>3.7292067001516433</v>
      </c>
      <c r="T54" s="33">
        <f>SQRT(SQRT($N$3*(2/(M54+$N$2)-1/N54))^2+SQRT($N$3/(M54+$N$2))^2-(2*SQRT($N$3*(2/(M54+$N$2)-1/N54))*SQRT($N$3/(M54+$N$2))*COS($D$9/$N$5)))*1000</f>
        <v>2105.115476968604</v>
      </c>
      <c r="U54" s="30">
        <f t="shared" si="11"/>
        <v>4237.1704085888005</v>
      </c>
      <c r="V54" s="23">
        <f t="shared" si="6"/>
        <v>4.543866426075867</v>
      </c>
    </row>
    <row r="55" spans="1:2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9">
        <f t="shared" si="12"/>
        <v>22265</v>
      </c>
      <c r="N55" s="22">
        <f t="shared" si="8"/>
        <v>17603.136599999998</v>
      </c>
      <c r="O55" s="22">
        <f t="shared" si="9"/>
        <v>3600.417899839906</v>
      </c>
      <c r="P55" s="30">
        <f t="shared" si="4"/>
        <v>3.6400975044377635</v>
      </c>
      <c r="Q55" s="34">
        <f>SQRT(SQRT($N$3*(2/(M55+$N$2)-1/N55))^2+SQRT($N$3/(M55+$N$2))^2-(2*SQRT($N$3*(2/(M55+$N$2)-1/N55))*SQRT($N$3/(M55+$N$2))*COS($C$9/$N$5)))*1000</f>
        <v>1538.9133942169462</v>
      </c>
      <c r="R55" s="22">
        <f t="shared" si="10"/>
        <v>3686.723261568973</v>
      </c>
      <c r="S55" s="23">
        <f t="shared" si="5"/>
        <v>3.7514409101819104</v>
      </c>
      <c r="T55" s="33">
        <f>SQRT(SQRT($N$3*(2/(M55+$N$2)-1/N55))^2+SQRT($N$3/(M55+$N$2))^2-(2*SQRT($N$3*(2/(M55+$N$2)-1/N55))*SQRT($N$3/(M55+$N$2))*COS($D$9/$N$5)))*1000</f>
        <v>2094.4924690910193</v>
      </c>
      <c r="U55" s="30">
        <f t="shared" si="11"/>
        <v>4242.302336443046</v>
      </c>
      <c r="V55" s="23">
        <f t="shared" si="6"/>
        <v>4.551974116760889</v>
      </c>
    </row>
    <row r="56" spans="1:2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9">
        <f t="shared" si="12"/>
        <v>22745</v>
      </c>
      <c r="N56" s="22">
        <f t="shared" si="8"/>
        <v>17843.136599999998</v>
      </c>
      <c r="O56" s="22">
        <f t="shared" si="9"/>
        <v>3618.9482145214624</v>
      </c>
      <c r="P56" s="30">
        <f t="shared" si="4"/>
        <v>3.663729055098929</v>
      </c>
      <c r="Q56" s="34">
        <f>SQRT(SQRT($N$3*(2/(M56+$N$2)-1/N56))^2+SQRT($N$3/(M56+$N$2))^2-(2*SQRT($N$3*(2/(M56+$N$2)-1/N56))*SQRT($N$3/(M56+$N$2))*COS($C$9/$N$5)))*1000</f>
        <v>1540.01944276125</v>
      </c>
      <c r="R56" s="22">
        <f t="shared" si="10"/>
        <v>3703.1364869289096</v>
      </c>
      <c r="S56" s="23">
        <f t="shared" si="5"/>
        <v>3.7729879322758073</v>
      </c>
      <c r="T56" s="33">
        <f>SQRT(SQRT($N$3*(2/(M56+$N$2)-1/N56))^2+SQRT($N$3/(M56+$N$2))^2-(2*SQRT($N$3*(2/(M56+$N$2)-1/N56))*SQRT($N$3/(M56+$N$2))*COS($D$9/$N$5)))*1000</f>
        <v>2084.1391494175655</v>
      </c>
      <c r="U56" s="30">
        <f t="shared" si="11"/>
        <v>4247.2561935852245</v>
      </c>
      <c r="V56" s="23">
        <f t="shared" si="6"/>
        <v>4.559813908588635</v>
      </c>
    </row>
    <row r="57" spans="1:2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9">
        <f t="shared" si="12"/>
        <v>23225</v>
      </c>
      <c r="N57" s="22">
        <f t="shared" si="8"/>
        <v>18083.136599999998</v>
      </c>
      <c r="O57" s="22">
        <f t="shared" si="9"/>
        <v>3636.793014401648</v>
      </c>
      <c r="P57" s="30">
        <f t="shared" si="4"/>
        <v>3.686627494520214</v>
      </c>
      <c r="Q57" s="34">
        <f>SQRT(SQRT($N$3*(2/(M57+$N$2)-1/N57))^2+SQRT($N$3/(M57+$N$2))^2-(2*SQRT($N$3*(2/(M57+$N$2)-1/N57))*SQRT($N$3/(M57+$N$2))*COS($C$9/$N$5)))*1000</f>
        <v>1540.962213038253</v>
      </c>
      <c r="R57" s="22">
        <f t="shared" si="10"/>
        <v>3718.957547896243</v>
      </c>
      <c r="S57" s="23">
        <f t="shared" si="5"/>
        <v>3.7938716630520344</v>
      </c>
      <c r="T57" s="33">
        <f>SQRT(SQRT($N$3*(2/(M57+$N$2)-1/N57))^2+SQRT($N$3/(M57+$N$2))^2-(2*SQRT($N$3*(2/(M57+$N$2)-1/N57))*SQRT($N$3/(M57+$N$2))*COS($D$9/$N$5)))*1000</f>
        <v>2074.0417462170963</v>
      </c>
      <c r="U57" s="30">
        <f t="shared" si="11"/>
        <v>4252.037081075086</v>
      </c>
      <c r="V57" s="23">
        <f t="shared" si="6"/>
        <v>4.567392492948437</v>
      </c>
    </row>
    <row r="58" spans="1:2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9">
        <f t="shared" si="12"/>
        <v>23705</v>
      </c>
      <c r="N58" s="22">
        <f t="shared" si="8"/>
        <v>18323.136599999998</v>
      </c>
      <c r="O58" s="22">
        <f t="shared" si="9"/>
        <v>3653.984411742197</v>
      </c>
      <c r="P58" s="30">
        <f t="shared" si="4"/>
        <v>3.7088192336513823</v>
      </c>
      <c r="Q58" s="34">
        <f>SQRT(SQRT($N$3*(2/(M58+$N$2)-1/N58))^2+SQRT($N$3/(M58+$N$2))^2-(2*SQRT($N$3*(2/(M58+$N$2)-1/N58))*SQRT($N$3/(M58+$N$2))*COS($C$9/$N$5)))*1000</f>
        <v>1541.7501874208335</v>
      </c>
      <c r="R58" s="22">
        <f t="shared" si="10"/>
        <v>3734.2127507553405</v>
      </c>
      <c r="S58" s="23">
        <f t="shared" si="5"/>
        <v>3.8141150956613235</v>
      </c>
      <c r="T58" s="33">
        <f>SQRT(SQRT($N$3*(2/(M58+$N$2)-1/N58))^2+SQRT($N$3/(M58+$N$2))^2-(2*SQRT($N$3*(2/(M58+$N$2)-1/N58))*SQRT($N$3/(M58+$N$2))*COS($D$9/$N$5)))*1000</f>
        <v>2064.1874652245465</v>
      </c>
      <c r="U58" s="30">
        <f t="shared" si="11"/>
        <v>4256.650028559054</v>
      </c>
      <c r="V58" s="23">
        <f t="shared" si="6"/>
        <v>4.574716545088718</v>
      </c>
    </row>
    <row r="59" spans="1:2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9">
        <f t="shared" si="12"/>
        <v>24185</v>
      </c>
      <c r="N59" s="22">
        <f t="shared" si="8"/>
        <v>18563.136599999998</v>
      </c>
      <c r="O59" s="22">
        <f t="shared" si="9"/>
        <v>3670.5526236760725</v>
      </c>
      <c r="P59" s="30">
        <f t="shared" si="4"/>
        <v>3.7303295866843724</v>
      </c>
      <c r="Q59" s="34">
        <f>SQRT(SQRT($N$3*(2/(M59+$N$2)-1/N59))^2+SQRT($N$3/(M59+$N$2))^2-(2*SQRT($N$3*(2/(M59+$N$2)-1/N59))*SQRT($N$3/(M59+$N$2))*COS($C$9/$N$5)))*1000</f>
        <v>1542.3913901802614</v>
      </c>
      <c r="R59" s="22">
        <f t="shared" si="10"/>
        <v>3748.9269668810684</v>
      </c>
      <c r="S59" s="23">
        <f t="shared" si="5"/>
        <v>3.8337403500278673</v>
      </c>
      <c r="T59" s="33">
        <f>SQRT(SQRT($N$3*(2/(M59+$N$2)-1/N59))^2+SQRT($N$3/(M59+$N$2))^2-(2*SQRT($N$3*(2/(M59+$N$2)-1/N59))*SQRT($N$3/(M59+$N$2))*COS($D$9/$N$5)))*1000</f>
        <v>2054.564405563584</v>
      </c>
      <c r="U59" s="30">
        <f t="shared" si="11"/>
        <v>4261.099982264391</v>
      </c>
      <c r="V59" s="23">
        <f t="shared" si="6"/>
        <v>4.581792700052674</v>
      </c>
    </row>
    <row r="60" spans="1:2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9">
        <f t="shared" si="12"/>
        <v>24665</v>
      </c>
      <c r="N60" s="22">
        <f t="shared" si="8"/>
        <v>18803.136599999998</v>
      </c>
      <c r="O60" s="22">
        <f t="shared" si="9"/>
        <v>3686.52610782858</v>
      </c>
      <c r="P60" s="30">
        <f t="shared" si="4"/>
        <v>3.751182819825087</v>
      </c>
      <c r="Q60" s="34">
        <f>SQRT(SQRT($N$3*(2/(M60+$N$2)-1/N60))^2+SQRT($N$3/(M60+$N$2))^2-(2*SQRT($N$3*(2/(M60+$N$2)-1/N60))*SQRT($N$3/(M60+$N$2))*COS($C$9/$N$5)))*1000</f>
        <v>1542.893412977512</v>
      </c>
      <c r="R60" s="22">
        <f t="shared" si="10"/>
        <v>3763.123724422713</v>
      </c>
      <c r="S60" s="23">
        <f t="shared" si="5"/>
        <v>3.852768703171747</v>
      </c>
      <c r="T60" s="33">
        <f>SQRT(SQRT($N$3*(2/(M60+$N$2)-1/N60))^2+SQRT($N$3/(M60+$N$2))^2-(2*SQRT($N$3*(2/(M60+$N$2)-1/N60))*SQRT($N$3/(M60+$N$2))*COS($D$9/$N$5)))*1000</f>
        <v>2045.161483969232</v>
      </c>
      <c r="U60" s="30">
        <f t="shared" si="11"/>
        <v>4265.391795414434</v>
      </c>
      <c r="V60" s="23">
        <f t="shared" si="6"/>
        <v>4.588627532478174</v>
      </c>
    </row>
    <row r="61" spans="1:2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9">
        <f t="shared" si="12"/>
        <v>25145</v>
      </c>
      <c r="N61" s="22">
        <f t="shared" si="8"/>
        <v>19043.136599999998</v>
      </c>
      <c r="O61" s="22">
        <f t="shared" si="9"/>
        <v>3701.931686530491</v>
      </c>
      <c r="P61" s="30">
        <f t="shared" si="4"/>
        <v>3.771402198074328</v>
      </c>
      <c r="Q61" s="34">
        <f>SQRT(SQRT($N$3*(2/(M61+$N$2)-1/N61))^2+SQRT($N$3/(M61+$N$2))^2-(2*SQRT($N$3*(2/(M61+$N$2)-1/N61))*SQRT($N$3/(M61+$N$2))*COS($C$9/$N$5)))*1000</f>
        <v>1543.2634391443628</v>
      </c>
      <c r="R61" s="22">
        <f t="shared" si="10"/>
        <v>3776.8252934523684</v>
      </c>
      <c r="S61" s="23">
        <f t="shared" si="5"/>
        <v>3.8712206193804173</v>
      </c>
      <c r="T61" s="33">
        <f>SQRT(SQRT($N$3*(2/(M61+$N$2)-1/N61))^2+SQRT($N$3/(M61+$N$2))^2-(2*SQRT($N$3*(2/(M61+$N$2)-1/N61))*SQRT($N$3/(M61+$N$2))*COS($D$9/$N$5)))*1000</f>
        <v>2035.9683663950316</v>
      </c>
      <c r="U61" s="30">
        <f t="shared" si="11"/>
        <v>4269.530220703037</v>
      </c>
      <c r="V61" s="23">
        <f t="shared" si="6"/>
        <v>4.595227539740576</v>
      </c>
    </row>
    <row r="62" spans="1:2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9">
        <f aca="true" t="shared" si="13" ref="M62:M80">M61+$B$9</f>
        <v>25625</v>
      </c>
      <c r="N62" s="22">
        <f t="shared" si="8"/>
        <v>19283.136599999998</v>
      </c>
      <c r="O62" s="22">
        <f t="shared" si="9"/>
        <v>3716.7946607246718</v>
      </c>
      <c r="P62" s="30">
        <f t="shared" si="4"/>
        <v>3.7910100300465714</v>
      </c>
      <c r="Q62" s="34">
        <f>SQRT(SQRT($N$3*(2/(M62+$N$2)-1/N62))^2+SQRT($N$3/(M62+$N$2))^2-(2*SQRT($N$3*(2/(M62+$N$2)-1/N62))*SQRT($N$3/(M62+$N$2))*COS($C$9/$N$5)))*1000</f>
        <v>1543.5082667492206</v>
      </c>
      <c r="R62" s="22">
        <f t="shared" si="10"/>
        <v>3790.0527650672902</v>
      </c>
      <c r="S62" s="23">
        <f t="shared" si="5"/>
        <v>3.889115780043873</v>
      </c>
      <c r="T62" s="33">
        <f>SQRT(SQRT($N$3*(2/(M62+$N$2)-1/N62))^2+SQRT($N$3/(M62+$N$2))^2-(2*SQRT($N$3*(2/(M62+$N$2)-1/N62))*SQRT($N$3/(M62+$N$2))*COS($D$9/$N$5)))*1000</f>
        <v>2026.9754062003096</v>
      </c>
      <c r="U62" s="30">
        <f t="shared" si="11"/>
        <v>4273.519904518379</v>
      </c>
      <c r="V62" s="23">
        <f t="shared" si="6"/>
        <v>4.60159912798703</v>
      </c>
    </row>
    <row r="63" spans="1:2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9">
        <f t="shared" si="13"/>
        <v>26105</v>
      </c>
      <c r="N63" s="22">
        <f t="shared" si="8"/>
        <v>19523.136599999998</v>
      </c>
      <c r="O63" s="22">
        <f t="shared" si="9"/>
        <v>3731.1389145478806</v>
      </c>
      <c r="P63" s="30">
        <f t="shared" si="4"/>
        <v>3.8100277108657665</v>
      </c>
      <c r="Q63" s="34">
        <f>SQRT(SQRT($N$3*(2/(M63+$N$2)-1/N63))^2+SQRT($N$3/(M63+$N$2))^2-(2*SQRT($N$3*(2/(M63+$N$2)-1/N63))*SQRT($N$3/(M63+$N$2))*COS($C$9/$N$5)))*1000</f>
        <v>1543.6343304601098</v>
      </c>
      <c r="R63" s="22">
        <f t="shared" si="10"/>
        <v>3802.8261249013226</v>
      </c>
      <c r="S63" s="23">
        <f t="shared" si="5"/>
        <v>3.9064731130068133</v>
      </c>
      <c r="T63" s="33">
        <f>SQRT(SQRT($N$3*(2/(M63+$N$2)-1/N63))^2+SQRT($N$3/(M63+$N$2))^2-(2*SQRT($N$3*(2/(M63+$N$2)-1/N63))*SQRT($N$3/(M63+$N$2))*COS($D$9/$N$5)))*1000</f>
        <v>2018.1735882094843</v>
      </c>
      <c r="U63" s="30">
        <f t="shared" si="11"/>
        <v>4277.365382650696</v>
      </c>
      <c r="V63" s="23">
        <f t="shared" si="6"/>
        <v>4.607748600671091</v>
      </c>
    </row>
    <row r="64" spans="1:2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9">
        <f t="shared" si="13"/>
        <v>26585</v>
      </c>
      <c r="N64" s="22">
        <f t="shared" si="8"/>
        <v>19763.136599999998</v>
      </c>
      <c r="O64" s="22">
        <f t="shared" si="9"/>
        <v>3744.987011463939</v>
      </c>
      <c r="P64" s="30">
        <f t="shared" si="4"/>
        <v>3.828475763185233</v>
      </c>
      <c r="Q64" s="34">
        <f>SQRT(SQRT($N$3*(2/(M64+$N$2)-1/N64))^2+SQRT($N$3/(M64+$N$2))^2-(2*SQRT($N$3*(2/(M64+$N$2)-1/N64))*SQRT($N$3/(M64+$N$2))*COS($C$9/$N$5)))*1000</f>
        <v>1543.647722230137</v>
      </c>
      <c r="R64" s="22">
        <f t="shared" si="10"/>
        <v>3815.1643214674687</v>
      </c>
      <c r="S64" s="23">
        <f t="shared" si="5"/>
        <v>3.9233108213232124</v>
      </c>
      <c r="T64" s="33">
        <f>SQRT(SQRT($N$3*(2/(M64+$N$2)-1/N64))^2+SQRT($N$3/(M64+$N$2))^2-(2*SQRT($N$3*(2/(M64+$N$2)-1/N64))*SQRT($N$3/(M64+$N$2))*COS($D$9/$N$5)))*1000</f>
        <v>2009.5544780191362</v>
      </c>
      <c r="U64" s="30">
        <f t="shared" si="11"/>
        <v>4281.071077256469</v>
      </c>
      <c r="V64" s="23">
        <f t="shared" si="6"/>
        <v>4.61368214924828</v>
      </c>
    </row>
    <row r="65" spans="1:2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9">
        <f t="shared" si="13"/>
        <v>27065</v>
      </c>
      <c r="N65" s="22">
        <f t="shared" si="8"/>
        <v>20003.136599999998</v>
      </c>
      <c r="O65" s="22">
        <f t="shared" si="9"/>
        <v>3758.360282731778</v>
      </c>
      <c r="P65" s="30">
        <f t="shared" si="4"/>
        <v>3.8463738763848214</v>
      </c>
      <c r="Q65" s="34">
        <f>SQRT(SQRT($N$3*(2/(M65+$N$2)-1/N65))^2+SQRT($N$3/(M65+$N$2))^2-(2*SQRT($N$3*(2/(M65+$N$2)-1/N65))*SQRT($N$3/(M65+$N$2))*COS($C$9/$N$5)))*1000</f>
        <v>1543.5542108400314</v>
      </c>
      <c r="R65" s="22">
        <f t="shared" si="10"/>
        <v>3827.085329722398</v>
      </c>
      <c r="S65" s="23">
        <f t="shared" si="5"/>
        <v>3.939646411325389</v>
      </c>
      <c r="T65" s="33">
        <f>SQRT(SQRT($N$3*(2/(M65+$N$2)-1/N65))^2+SQRT($N$3/(M65+$N$2))^2-(2*SQRT($N$3*(2/(M65+$N$2)-1/N65))*SQRT($N$3/(M65+$N$2))*COS($D$9/$N$5)))*1000</f>
        <v>2001.1101760016202</v>
      </c>
      <c r="U65" s="30">
        <f t="shared" si="11"/>
        <v>4284.641294883987</v>
      </c>
      <c r="V65" s="23">
        <f t="shared" si="6"/>
        <v>4.619405845738002</v>
      </c>
    </row>
    <row r="66" spans="1:2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9">
        <f t="shared" si="13"/>
        <v>27545</v>
      </c>
      <c r="N66" s="22">
        <f t="shared" si="8"/>
        <v>20243.136599999998</v>
      </c>
      <c r="O66" s="22">
        <f t="shared" si="9"/>
        <v>3771.2789089098237</v>
      </c>
      <c r="P66" s="30">
        <f t="shared" si="4"/>
        <v>3.8637409440026746</v>
      </c>
      <c r="Q66" s="34">
        <f>SQRT(SQRT($N$3*(2/(M66+$N$2)-1/N66))^2+SQRT($N$3/(M66+$N$2))^2-(2*SQRT($N$3*(2/(M66+$N$2)-1/N66))*SQRT($N$3/(M66+$N$2))*COS($C$9/$N$5)))*1000</f>
        <v>1543.3592603387092</v>
      </c>
      <c r="R66" s="22">
        <f t="shared" si="10"/>
        <v>3838.6062102140295</v>
      </c>
      <c r="S66" s="23">
        <f t="shared" si="5"/>
        <v>3.955496719941579</v>
      </c>
      <c r="T66" s="33">
        <f>SQRT(SQRT($N$3*(2/(M66+$N$2)-1/N66))^2+SQRT($N$3/(M66+$N$2))^2-(2*SQRT($N$3*(2/(M66+$N$2)-1/N66))*SQRT($N$3/(M66+$N$2))*COS($D$9/$N$5)))*1000</f>
        <v>1992.833275517687</v>
      </c>
      <c r="U66" s="30">
        <f t="shared" si="11"/>
        <v>4288.080225393007</v>
      </c>
      <c r="V66" s="23">
        <f t="shared" si="6"/>
        <v>4.624925636895847</v>
      </c>
    </row>
    <row r="67" spans="1:2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9">
        <f t="shared" si="13"/>
        <v>28025</v>
      </c>
      <c r="N67" s="22">
        <f t="shared" si="8"/>
        <v>20483.136599999998</v>
      </c>
      <c r="O67" s="22">
        <f t="shared" si="9"/>
        <v>3783.7619950259764</v>
      </c>
      <c r="P67" s="30">
        <f t="shared" si="4"/>
        <v>3.8805950994621083</v>
      </c>
      <c r="Q67" s="34">
        <f>SQRT(SQRT($N$3*(2/(M67+$N$2)-1/N67))^2+SQRT($N$3/(M67+$N$2))^2-(2*SQRT($N$3*(2/(M67+$N$2)-1/N67))*SQRT($N$3/(M67+$N$2))*COS($C$9/$N$5)))*1000</f>
        <v>1543.0680474270837</v>
      </c>
      <c r="R67" s="22">
        <f t="shared" si="10"/>
        <v>3849.7431641457592</v>
      </c>
      <c r="S67" s="23">
        <f t="shared" si="5"/>
        <v>3.9708779412143866</v>
      </c>
      <c r="T67" s="33">
        <f>SQRT(SQRT($N$3*(2/(M67+$N$2)-1/N67))^2+SQRT($N$3/(M67+$N$2))^2-(2*SQRT($N$3*(2/(M67+$N$2)-1/N67))*SQRT($N$3/(M67+$N$2))*COS($D$9/$N$5)))*1000</f>
        <v>1984.7168249063445</v>
      </c>
      <c r="U67" s="30">
        <f t="shared" si="11"/>
        <v>4291.391941625021</v>
      </c>
      <c r="V67" s="23">
        <f t="shared" si="6"/>
        <v>4.630247339773805</v>
      </c>
    </row>
    <row r="68" spans="1:2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9">
        <f t="shared" si="13"/>
        <v>28505</v>
      </c>
      <c r="N68" s="22">
        <f t="shared" si="8"/>
        <v>20723.136599999998</v>
      </c>
      <c r="O68" s="22">
        <f t="shared" si="9"/>
        <v>3795.827639978219</v>
      </c>
      <c r="P68" s="30">
        <f t="shared" si="4"/>
        <v>3.8969537501558054</v>
      </c>
      <c r="Q68" s="34">
        <f>SQRT(SQRT($N$3*(2/(M68+$N$2)-1/N68))^2+SQRT($N$3/(M68+$N$2))^2-(2*SQRT($N$3*(2/(M68+$N$2)-1/N68))*SQRT($N$3/(M68+$N$2))*COS($C$9/$N$5)))*1000</f>
        <v>1542.6854778328636</v>
      </c>
      <c r="R68" s="22">
        <f t="shared" si="10"/>
        <v>3860.511584664982</v>
      </c>
      <c r="S68" s="23">
        <f t="shared" si="5"/>
        <v>3.9858056519873686</v>
      </c>
      <c r="T68" s="33">
        <f>SQRT(SQRT($N$3*(2/(M68+$N$2)-1/N68))^2+SQRT($N$3/(M68+$N$2))^2-(2*SQRT($N$3*(2/(M68+$N$2)-1/N68))*SQRT($N$3/(M68+$N$2))*COS($D$9/$N$5)))*1000</f>
        <v>1976.7542928689302</v>
      </c>
      <c r="U68" s="30">
        <f t="shared" si="11"/>
        <v>4294.580399701049</v>
      </c>
      <c r="V68" s="23">
        <f t="shared" si="6"/>
        <v>4.635376638474853</v>
      </c>
    </row>
    <row r="69" spans="1:2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9">
        <f t="shared" si="13"/>
        <v>28985</v>
      </c>
      <c r="N69" s="22">
        <f t="shared" si="8"/>
        <v>20963.136599999998</v>
      </c>
      <c r="O69" s="22">
        <f t="shared" si="9"/>
        <v>3807.4930006741247</v>
      </c>
      <c r="P69" s="30">
        <f t="shared" si="4"/>
        <v>3.9128336099505874</v>
      </c>
      <c r="Q69" s="34">
        <f>SQRT(SQRT($N$3*(2/(M69+$N$2)-1/N69))^2+SQRT($N$3/(M69+$N$2))^2-(2*SQRT($N$3*(2/(M69+$N$2)-1/N69))*SQRT($N$3/(M69+$N$2))*COS($C$9/$N$5)))*1000</f>
        <v>1542.2162017253204</v>
      </c>
      <c r="R69" s="22">
        <f t="shared" si="10"/>
        <v>3870.9261046595548</v>
      </c>
      <c r="S69" s="23">
        <f t="shared" si="5"/>
        <v>4.000294836739366</v>
      </c>
      <c r="T69" s="33">
        <f>SQRT(SQRT($N$3*(2/(M69+$N$2)-1/N69))^2+SQRT($N$3/(M69+$N$2))^2-(2*SQRT($N$3*(2/(M69+$N$2)-1/N69))*SQRT($N$3/(M69+$N$2))*COS($D$9/$N$5)))*1000</f>
        <v>1968.9395369071992</v>
      </c>
      <c r="U69" s="30">
        <f t="shared" si="11"/>
        <v>4297.649439841433</v>
      </c>
      <c r="V69" s="23">
        <f t="shared" si="6"/>
        <v>4.640319081933584</v>
      </c>
    </row>
    <row r="70" spans="1:2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9">
        <f t="shared" si="13"/>
        <v>29465</v>
      </c>
      <c r="N70" s="22">
        <f t="shared" si="8"/>
        <v>21203.136599999998</v>
      </c>
      <c r="O70" s="22">
        <f t="shared" si="9"/>
        <v>3818.774351367062</v>
      </c>
      <c r="P70" s="30">
        <f t="shared" si="4"/>
        <v>3.928250730176258</v>
      </c>
      <c r="Q70" s="34">
        <f>SQRT(SQRT($N$3*(2/(M70+$N$2)-1/N70))^2+SQRT($N$3/(M70+$N$2))^2-(2*SQRT($N$3*(2/(M70+$N$2)-1/N70))*SQRT($N$3/(M70+$N$2))*COS($C$9/$N$5)))*1000</f>
        <v>1541.6646282192878</v>
      </c>
      <c r="R70" s="22">
        <f t="shared" si="10"/>
        <v>3881.0006413236247</v>
      </c>
      <c r="S70" s="23">
        <f t="shared" si="5"/>
        <v>4.014359911556325</v>
      </c>
      <c r="T70" s="33">
        <f>SQRT(SQRT($N$3*(2/(M70+$N$2)-1/N70))^2+SQRT($N$3/(M70+$N$2))^2-(2*SQRT($N$3*(2/(M70+$N$2)-1/N70))*SQRT($N$3/(M70+$N$2))*COS($D$9/$N$5)))*1000</f>
        <v>1961.266774512774</v>
      </c>
      <c r="U70" s="30">
        <f t="shared" si="11"/>
        <v>4300.602787617111</v>
      </c>
      <c r="V70" s="23">
        <f t="shared" si="6"/>
        <v>4.645080082576243</v>
      </c>
    </row>
    <row r="71" spans="1:2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9">
        <f t="shared" si="13"/>
        <v>29945</v>
      </c>
      <c r="N71" s="22">
        <f t="shared" si="8"/>
        <v>21443.136599999998</v>
      </c>
      <c r="O71" s="22">
        <f t="shared" si="9"/>
        <v>3829.687138601983</v>
      </c>
      <c r="P71" s="30">
        <f t="shared" si="4"/>
        <v>3.9432205291616893</v>
      </c>
      <c r="Q71" s="34">
        <f>SQRT(SQRT($N$3*(2/(M71+$N$2)-1/N71))^2+SQRT($N$3/(M71+$N$2))^2-(2*SQRT($N$3*(2/(M71+$N$2)-1/N71))*SQRT($N$3/(M71+$N$2))*COS($C$9/$N$5)))*1000</f>
        <v>1541.0349390171873</v>
      </c>
      <c r="R71" s="22">
        <f t="shared" si="10"/>
        <v>3890.7484377336327</v>
      </c>
      <c r="S71" s="23">
        <f t="shared" si="5"/>
        <v>4.028014747238534</v>
      </c>
      <c r="T71" s="33">
        <f>SQRT(SQRT($N$3*(2/(M71+$N$2)-1/N71))^2+SQRT($N$3/(M71+$N$2))^2-(2*SQRT($N$3*(2/(M71+$N$2)-1/N71))*SQRT($N$3/(M71+$N$2))*COS($D$9/$N$5)))*1000</f>
        <v>1953.7305568384115</v>
      </c>
      <c r="U71" s="30">
        <f t="shared" si="11"/>
        <v>4303.444055554857</v>
      </c>
      <c r="V71" s="23">
        <f t="shared" si="6"/>
        <v>4.649664915732652</v>
      </c>
    </row>
    <row r="72" spans="1:2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9">
        <f t="shared" si="13"/>
        <v>30425</v>
      </c>
      <c r="N72" s="22">
        <f t="shared" si="8"/>
        <v>21683.136599999998</v>
      </c>
      <c r="O72" s="22">
        <f t="shared" si="9"/>
        <v>3840.2460321436242</v>
      </c>
      <c r="P72" s="30">
        <f t="shared" si="4"/>
        <v>3.9577578203804236</v>
      </c>
      <c r="Q72" s="34">
        <f>SQRT(SQRT($N$3*(2/(M72+$N$2)-1/N72))^2+SQRT($N$3/(M72+$N$2))^2-(2*SQRT($N$3*(2/(M72+$N$2)-1/N72))*SQRT($N$3/(M72+$N$2))*COS($C$9/$N$5)))*1000</f>
        <v>1540.3311012368295</v>
      </c>
      <c r="R72" s="22">
        <f t="shared" si="10"/>
        <v>3900.1821016562676</v>
      </c>
      <c r="S72" s="23">
        <f t="shared" si="5"/>
        <v>4.041272691547762</v>
      </c>
      <c r="T72" s="33">
        <f>SQRT(SQRT($N$3*(2/(M72+$N$2)-1/N72))^2+SQRT($N$3/(M72+$N$2))^2-(2*SQRT($N$3*(2/(M72+$N$2)-1/N72))*SQRT($N$3/(M72+$N$2))*COS($D$9/$N$5)))*1000</f>
        <v>1946.325744610628</v>
      </c>
      <c r="U72" s="30">
        <f t="shared" si="11"/>
        <v>4306.176745030066</v>
      </c>
      <c r="V72" s="23">
        <f t="shared" si="6"/>
        <v>4.654078719688871</v>
      </c>
    </row>
    <row r="73" spans="1:2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9">
        <f t="shared" si="13"/>
        <v>30905</v>
      </c>
      <c r="N73" s="22">
        <f>$N$2+($M$9+M73)/2</f>
        <v>21923.136599999998</v>
      </c>
      <c r="O73" s="22">
        <f>(ABS(SQRT($N$3*(2/($M$9+$N$2)-1/N73))-SQRT($N$3/($M$9+$N$2)))+ABS(SQRT($N$3/(M73+$N$2))-SQRT($N$3*(2/(M73+$N$2)-1/N73))))*1000</f>
        <v>3850.4649722243494</v>
      </c>
      <c r="P73" s="30">
        <f t="shared" si="4"/>
        <v>3.9718768392670767</v>
      </c>
      <c r="Q73" s="34">
        <f>SQRT(SQRT($N$3*(2/(M73+$N$2)-1/N73))^2+SQRT($N$3/(M73+$N$2))^2-(2*SQRT($N$3*(2/(M73+$N$2)-1/N73))*SQRT($N$3/(M73+$N$2))*COS($C$9/$N$5)))*1000</f>
        <v>1539.556879471414</v>
      </c>
      <c r="R73" s="22">
        <f>(ABS(SQRT($N$3*(2/($M$9+$N$2)-1/N73))-SQRT($N$3/($M$9+$N$2)))+Q73/1000)*1000</f>
        <v>3909.313641792723</v>
      </c>
      <c r="S73" s="23">
        <f t="shared" si="5"/>
        <v>4.0541465906042715</v>
      </c>
      <c r="T73" s="33">
        <f>SQRT(SQRT($N$3*(2/(M73+$N$2)-1/N73))^2+SQRT($N$3/(M73+$N$2))^2-(2*SQRT($N$3*(2/(M73+$N$2)-1/N73))*SQRT($N$3/(M73+$N$2))*COS($D$9/$N$5)))*1000</f>
        <v>1939.0474860689671</v>
      </c>
      <c r="U73" s="30">
        <f>(ABS(SQRT($N$3*(2/($M$9+$N$2)-1/N73))-SQRT($N$3/($M$9+$N$2)))+T73/1000)*1000</f>
        <v>4308.8042483902755</v>
      </c>
      <c r="V73" s="23">
        <f t="shared" si="6"/>
        <v>4.658326496283889</v>
      </c>
    </row>
    <row r="74" spans="1:2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9">
        <f t="shared" si="13"/>
        <v>31385</v>
      </c>
      <c r="N74" s="22">
        <f>$N$2+($M$9+M74)/2</f>
        <v>22163.136599999998</v>
      </c>
      <c r="O74" s="22">
        <f>(ABS(SQRT($N$3*(2/($M$9+$N$2)-1/N74))-SQRT($N$3/($M$9+$N$2)))+ABS(SQRT($N$3/(M74+$N$2))-SQRT($N$3*(2/(M74+$N$2)-1/N74))))*1000</f>
        <v>3860.357213416855</v>
      </c>
      <c r="P74" s="30">
        <f aca="true" t="shared" si="14" ref="P74:P85">(1+$F$9)*EXP(O74/($G$9*1000))-$F$9</f>
        <v>3.9855912687641974</v>
      </c>
      <c r="Q74" s="34">
        <f>SQRT(SQRT($N$3*(2/(M74+$N$2)-1/N74))^2+SQRT($N$3/(M74+$N$2))^2-(2*SQRT($N$3*(2/(M74+$N$2)-1/N74))*SQRT($N$3/(M74+$N$2))*COS($C$9/$N$5)))*1000</f>
        <v>1538.7158471263813</v>
      </c>
      <c r="R74" s="22">
        <f>(ABS(SQRT($N$3*(2/($M$9+$N$2)-1/N74))-SQRT($N$3/($M$9+$N$2)))+Q74/1000)*1000</f>
        <v>3918.1545016473897</v>
      </c>
      <c r="S74" s="23">
        <f aca="true" t="shared" si="15" ref="S74:S85">(1+$F$9)*EXP(R74/($G$9*1000))-$F$9</f>
        <v>4.06664880944776</v>
      </c>
      <c r="T74" s="33">
        <f>SQRT(SQRT($N$3*(2/(M74+$N$2)-1/N74))^2+SQRT($N$3/(M74+$N$2))^2-(2*SQRT($N$3*(2/(M74+$N$2)-1/N74))*SQRT($N$3/(M74+$N$2))*COS($D$9/$N$5)))*1000</f>
        <v>1931.8911967398622</v>
      </c>
      <c r="U74" s="30">
        <f>(ABS(SQRT($N$3*(2/($M$9+$N$2)-1/N74))-SQRT($N$3/($M$9+$N$2)))+T74/1000)*1000</f>
        <v>4311.329851260871</v>
      </c>
      <c r="V74" s="23">
        <f aca="true" t="shared" si="16" ref="V74:V85">(1+$F$9)*EXP(U74/($G$9*1000))-$F$9</f>
        <v>4.6624131119661145</v>
      </c>
    </row>
    <row r="75" spans="1:2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9">
        <f t="shared" si="13"/>
        <v>31865</v>
      </c>
      <c r="N75" s="22">
        <f>$N$2+($M$9+M75)/2</f>
        <v>22403.136599999998</v>
      </c>
      <c r="O75" s="22">
        <f>(ABS(SQRT($N$3*(2/($M$9+$N$2)-1/N75))-SQRT($N$3/($M$9+$N$2)))+ABS(SQRT($N$3/(M75+$N$2))-SQRT($N$3*(2/(M75+$N$2)-1/N75))))*1000</f>
        <v>3869.9353654084607</v>
      </c>
      <c r="P75" s="30">
        <f t="shared" si="14"/>
        <v>3.9989142636576775</v>
      </c>
      <c r="Q75" s="34">
        <f>SQRT(SQRT($N$3*(2/(M75+$N$2)-1/N75))^2+SQRT($N$3/(M75+$N$2))^2-(2*SQRT($N$3*(2/(M75+$N$2)-1/N75))*SQRT($N$3/(M75+$N$2))*COS($C$9/$N$5)))*1000</f>
        <v>1537.811397076011</v>
      </c>
      <c r="R75" s="22">
        <f>(ABS(SQRT($N$3*(2/($M$9+$N$2)-1/N75))-SQRT($N$3/($M$9+$N$2)))+Q75/1000)*1000</f>
        <v>3926.7155911943237</v>
      </c>
      <c r="S75" s="23">
        <f t="shared" si="15"/>
        <v>4.078791251779656</v>
      </c>
      <c r="T75" s="33">
        <f>SQRT(SQRT($N$3*(2/(M75+$N$2)-1/N75))^2+SQRT($N$3/(M75+$N$2))^2-(2*SQRT($N$3*(2/(M75+$N$2)-1/N75))*SQRT($N$3/(M75+$N$2))*COS($D$9/$N$5)))*1000</f>
        <v>1924.8525408731869</v>
      </c>
      <c r="U75" s="30">
        <f>(ABS(SQRT($N$3*(2/($M$9+$N$2)-1/N75))-SQRT($N$3/($M$9+$N$2)))+T75/1000)*1000</f>
        <v>4313.7567349915</v>
      </c>
      <c r="V75" s="23">
        <f t="shared" si="16"/>
        <v>4.666343299236339</v>
      </c>
    </row>
    <row r="76" spans="1:2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9">
        <f t="shared" si="13"/>
        <v>32345</v>
      </c>
      <c r="N76" s="22">
        <f>$N$2+($M$9+M76)/2</f>
        <v>22643.136599999998</v>
      </c>
      <c r="O76" s="22">
        <f>(ABS(SQRT($N$3*(2/($M$9+$N$2)-1/N76))-SQRT($N$3/($M$9+$N$2)))+ABS(SQRT($N$3/(M76+$N$2))-SQRT($N$3*(2/(M76+$N$2)-1/N76))))*1000</f>
        <v>3879.2114309282006</v>
      </c>
      <c r="P76" s="30">
        <f t="shared" si="14"/>
        <v>4.011858473757079</v>
      </c>
      <c r="Q76" s="34">
        <f>SQRT(SQRT($N$3*(2/(M76+$N$2)-1/N76))^2+SQRT($N$3/(M76+$N$2))^2-(2*SQRT($N$3*(2/(M76+$N$2)-1/N76))*SQRT($N$3/(M76+$N$2))*COS($C$9/$N$5)))*1000</f>
        <v>1536.8467516806181</v>
      </c>
      <c r="R76" s="22">
        <f>(ABS(SQRT($N$3*(2/($M$9+$N$2)-1/N76))-SQRT($N$3/($M$9+$N$2)))+Q76/1000)*1000</f>
        <v>3935.007316501255</v>
      </c>
      <c r="S76" s="23">
        <f t="shared" si="15"/>
        <v>4.090585378906813</v>
      </c>
      <c r="T76" s="33">
        <f>SQRT(SQRT($N$3*(2/(M76+$N$2)-1/N76))^2+SQRT($N$3/(M76+$N$2))^2-(2*SQRT($N$3*(2/(M76+$N$2)-1/N76))*SQRT($N$3/(M76+$N$2))*COS($D$9/$N$5)))*1000</f>
        <v>1917.9274143873238</v>
      </c>
      <c r="U76" s="30">
        <f>(ABS(SQRT($N$3*(2/($M$9+$N$2)-1/N76))-SQRT($N$3/($M$9+$N$2)))+T76/1000)*1000</f>
        <v>4316.08797920796</v>
      </c>
      <c r="V76" s="23">
        <f t="shared" si="16"/>
        <v>4.670121658413482</v>
      </c>
    </row>
    <row r="77" spans="1:2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9">
        <f t="shared" si="13"/>
        <v>32825</v>
      </c>
      <c r="N77" s="22">
        <f>$N$2+($M$9+M77)/2</f>
        <v>22883.136599999998</v>
      </c>
      <c r="O77" s="22">
        <f>(ABS(SQRT($N$3*(2/($M$9+$N$2)-1/N77))-SQRT($N$3/($M$9+$N$2)))+ABS(SQRT($N$3/(M77+$N$2))-SQRT($N$3*(2/(M77+$N$2)-1/N77))))*1000</f>
        <v>3888.1968410547724</v>
      </c>
      <c r="P77" s="30">
        <f t="shared" si="14"/>
        <v>4.024436065975052</v>
      </c>
      <c r="Q77" s="34">
        <f>SQRT(SQRT($N$3*(2/(M77+$N$2)-1/N77))^2+SQRT($N$3/(M77+$N$2))^2-(2*SQRT($N$3*(2/(M77+$N$2)-1/N77))*SQRT($N$3/(M77+$N$2))*COS($C$9/$N$5)))*1000</f>
        <v>1535.8249722032426</v>
      </c>
      <c r="R77" s="22">
        <f>(ABS(SQRT($N$3*(2/($M$9+$N$2)-1/N77))-SQRT($N$3/($M$9+$N$2)))+Q77/1000)*1000</f>
        <v>3943.039607458234</v>
      </c>
      <c r="S77" s="23">
        <f t="shared" si="15"/>
        <v>4.1020422279084094</v>
      </c>
      <c r="T77" s="33">
        <f>SQRT(SQRT($N$3*(2/(M77+$N$2)-1/N77))^2+SQRT($N$3/(M77+$N$2))^2-(2*SQRT($N$3*(2/(M77+$N$2)-1/N77))*SQRT($N$3/(M77+$N$2))*COS($D$9/$N$5)))*1000</f>
        <v>1911.111929184442</v>
      </c>
      <c r="U77" s="30">
        <f>(ABS(SQRT($N$3*(2/($M$9+$N$2)-1/N77))-SQRT($N$3/($M$9+$N$2)))+T77/1000)*1000</f>
        <v>4318.326564439434</v>
      </c>
      <c r="V77" s="23">
        <f t="shared" si="16"/>
        <v>4.6737526596675085</v>
      </c>
    </row>
    <row r="78" spans="1:2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9">
        <f t="shared" si="13"/>
        <v>33305</v>
      </c>
      <c r="N78" s="22">
        <f>$N$2+($M$9+M78)/2</f>
        <v>23123.136599999998</v>
      </c>
      <c r="O78" s="22">
        <f>(ABS(SQRT($N$3*(2/($M$9+$N$2)-1/N78))-SQRT($N$3/($M$9+$N$2)))+ABS(SQRT($N$3/(M78+$N$2))-SQRT($N$3*(2/(M78+$N$2)-1/N78))))*1000</f>
        <v>3896.902488113067</v>
      </c>
      <c r="P78" s="30">
        <f t="shared" si="14"/>
        <v>4.0366587453584</v>
      </c>
      <c r="Q78" s="34">
        <f>SQRT(SQRT($N$3*(2/(M78+$N$2)-1/N78))^2+SQRT($N$3/(M78+$N$2))^2-(2*SQRT($N$3*(2/(M78+$N$2)-1/N78))*SQRT($N$3/(M78+$N$2))*COS($C$9/$N$5)))*1000</f>
        <v>1534.7489676626415</v>
      </c>
      <c r="R78" s="22">
        <f>(ABS(SQRT($N$3*(2/($M$9+$N$2)-1/N78))-SQRT($N$3/($M$9+$N$2)))+Q78/1000)*1000</f>
        <v>3950.821943746687</v>
      </c>
      <c r="S78" s="23">
        <f t="shared" si="15"/>
        <v>4.113172429049423</v>
      </c>
      <c r="T78" s="33">
        <f>SQRT(SQRT($N$3*(2/(M78+$N$2)-1/N78))^2+SQRT($N$3/(M78+$N$2))^2-(2*SQRT($N$3*(2/(M78+$N$2)-1/N78))*SQRT($N$3/(M78+$N$2))*COS($D$9/$N$5)))*1000</f>
        <v>1904.402398711642</v>
      </c>
      <c r="U78" s="30">
        <f>(ABS(SQRT($N$3*(2/($M$9+$N$2)-1/N78))-SQRT($N$3/($M$9+$N$2)))+T78/1000)*1000</f>
        <v>4320.4753747956875</v>
      </c>
      <c r="V78" s="23">
        <f t="shared" si="16"/>
        <v>4.677240645271456</v>
      </c>
    </row>
    <row r="79" spans="1:2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9">
        <f t="shared" si="13"/>
        <v>33785</v>
      </c>
      <c r="N79" s="22">
        <f>$N$2+($M$9+M79)/2</f>
        <v>23363.136599999998</v>
      </c>
      <c r="O79" s="22">
        <f>(ABS(SQRT($N$3*(2/($M$9+$N$2)-1/N79))-SQRT($N$3/($M$9+$N$2)))+ABS(SQRT($N$3/(M79+$N$2))-SQRT($N$3*(2/(M79+$N$2)-1/N79))))*1000</f>
        <v>3905.3387563481906</v>
      </c>
      <c r="P79" s="30">
        <f t="shared" si="14"/>
        <v>4.048537775120969</v>
      </c>
      <c r="Q79" s="34">
        <f>SQRT(SQRT($N$3*(2/(M79+$N$2)-1/N79))^2+SQRT($N$3/(M79+$N$2))^2-(2*SQRT($N$3*(2/(M79+$N$2)-1/N79))*SQRT($N$3/(M79+$N$2))*COS($C$9/$N$5)))*1000</f>
        <v>1533.6215031574152</v>
      </c>
      <c r="R79" s="22">
        <f>(ABS(SQRT($N$3*(2/($M$9+$N$2)-1/N79))-SQRT($N$3/($M$9+$N$2)))+Q79/1000)*1000</f>
        <v>3958.3633791739326</v>
      </c>
      <c r="S79" s="23">
        <f t="shared" si="15"/>
        <v>4.123986222464884</v>
      </c>
      <c r="T79" s="33">
        <f>SQRT(SQRT($N$3*(2/(M79+$N$2)-1/N79))^2+SQRT($N$3/(M79+$N$2))^2-(2*SQRT($N$3*(2/(M79+$N$2)-1/N79))*SQRT($N$3/(M79+$N$2))*COS($D$9/$N$5)))*1000</f>
        <v>1897.795324656131</v>
      </c>
      <c r="U79" s="30">
        <f>(ABS(SQRT($N$3*(2/($M$9+$N$2)-1/N79))-SQRT($N$3/($M$9+$N$2)))+T79/1000)*1000</f>
        <v>4322.5372006726475</v>
      </c>
      <c r="V79" s="23">
        <f t="shared" si="16"/>
        <v>4.6805898320306305</v>
      </c>
    </row>
    <row r="80" spans="1:2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9">
        <f t="shared" si="13"/>
        <v>34265</v>
      </c>
      <c r="N80" s="22">
        <f>$N$2+($M$9+M80)/2</f>
        <v>23603.136599999998</v>
      </c>
      <c r="O80" s="22">
        <f>(ABS(SQRT($N$3*(2/($M$9+$N$2)-1/N80))-SQRT($N$3/($M$9+$N$2)))+ABS(SQRT($N$3/(M80+$N$2))-SQRT($N$3*(2/(M80+$N$2)-1/N80))))*1000</f>
        <v>3913.5155505493403</v>
      </c>
      <c r="P80" s="30">
        <f t="shared" si="14"/>
        <v>4.060083995726725</v>
      </c>
      <c r="Q80" s="34">
        <f>SQRT(SQRT($N$3*(2/(M80+$N$2)-1/N80))^2+SQRT($N$3/(M80+$N$2))^2-(2*SQRT($N$3*(2/(M80+$N$2)-1/N80))*SQRT($N$3/(M80+$N$2))*COS($C$9/$N$5)))*1000</f>
        <v>1532.445207694112</v>
      </c>
      <c r="R80" s="22">
        <f>(ABS(SQRT($N$3*(2/($M$9+$N$2)-1/N80))-SQRT($N$3/($M$9+$N$2)))+Q80/1000)*1000</f>
        <v>3965.6725644886155</v>
      </c>
      <c r="S80" s="23">
        <f t="shared" si="15"/>
        <v>4.134493474139764</v>
      </c>
      <c r="T80" s="33">
        <f>SQRT(SQRT($N$3*(2/(M80+$N$2)-1/N80))^2+SQRT($N$3/(M80+$N$2))^2-(2*SQRT($N$3*(2/(M80+$N$2)-1/N80))*SQRT($N$3/(M80+$N$2))*COS($D$9/$N$5)))*1000</f>
        <v>1891.287384673708</v>
      </c>
      <c r="U80" s="30">
        <f>(ABS(SQRT($N$3*(2/($M$9+$N$2)-1/N80))-SQRT($N$3/($M$9+$N$2)))+T80/1000)*1000</f>
        <v>4324.5147414682115</v>
      </c>
      <c r="V80" s="23">
        <f t="shared" si="16"/>
        <v>4.6838043138526935</v>
      </c>
    </row>
    <row r="81" spans="1:2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9">
        <f>M80+$B$9</f>
        <v>34745</v>
      </c>
      <c r="N81" s="22">
        <f>$N$2+($M$9+M81)/2</f>
        <v>23843.136599999998</v>
      </c>
      <c r="O81" s="22">
        <f>(ABS(SQRT($N$3*(2/($M$9+$N$2)-1/N81))-SQRT($N$3/($M$9+$N$2)))+ABS(SQRT($N$3/(M81+$N$2))-SQRT($N$3*(2/(M81+$N$2)-1/N81))))*1000</f>
        <v>3921.442322780818</v>
      </c>
      <c r="P81" s="30">
        <f t="shared" si="14"/>
        <v>4.071307843069272</v>
      </c>
      <c r="Q81" s="34">
        <f>SQRT(SQRT($N$3*(2/(M81+$N$2)-1/N81))^2+SQRT($N$3/(M81+$N$2))^2-(2*SQRT($N$3*(2/(M81+$N$2)-1/N81))*SQRT($N$3/(M81+$N$2))*COS($C$9/$N$5)))*1000</f>
        <v>1531.2225815502352</v>
      </c>
      <c r="R81" s="22">
        <f>(ABS(SQRT($N$3*(2/($M$9+$N$2)-1/N81))-SQRT($N$3/($M$9+$N$2)))+Q81/1000)*1000</f>
        <v>3972.7577687835874</v>
      </c>
      <c r="S81" s="23">
        <f t="shared" si="15"/>
        <v>4.144703691209677</v>
      </c>
      <c r="T81" s="33">
        <f>SQRT(SQRT($N$3*(2/(M81+$N$2)-1/N81))^2+SQRT($N$3/(M81+$N$2))^2-(2*SQRT($N$3*(2/(M81+$N$2)-1/N81))*SQRT($N$3/(M81+$N$2))*COS($D$9/$N$5)))*1000</f>
        <v>1884.8754210597137</v>
      </c>
      <c r="U81" s="30">
        <f>(ABS(SQRT($N$3*(2/($M$9+$N$2)-1/N81))-SQRT($N$3/($M$9+$N$2)))+T81/1000)*1000</f>
        <v>4326.410608293067</v>
      </c>
      <c r="V81" s="23">
        <f t="shared" si="16"/>
        <v>4.686888064427211</v>
      </c>
    </row>
    <row r="82" spans="1:2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9">
        <f>M81+$B$9</f>
        <v>35225</v>
      </c>
      <c r="N82" s="22">
        <f>$N$2+($M$9+M82)/2</f>
        <v>24083.136599999998</v>
      </c>
      <c r="O82" s="22">
        <f>(ABS(SQRT($N$3*(2/($M$9+$N$2)-1/N82))-SQRT($N$3/($M$9+$N$2)))+ABS(SQRT($N$3/(M82+$N$2))-SQRT($N$3*(2/(M82+$N$2)-1/N82))))*1000</f>
        <v>3929.1280973637736</v>
      </c>
      <c r="P82" s="30">
        <f t="shared" si="14"/>
        <v>4.082219365791986</v>
      </c>
      <c r="Q82" s="34">
        <f>SQRT(SQRT($N$3*(2/(M82+$N$2)-1/N82))^2+SQRT($N$3/(M82+$N$2))^2-(2*SQRT($N$3*(2/(M82+$N$2)-1/N82))*SQRT($N$3/(M82+$N$2))*COS($C$9/$N$5)))*1000</f>
        <v>1529.9560032012225</v>
      </c>
      <c r="R82" s="22">
        <f>(ABS(SQRT($N$3*(2/($M$9+$N$2)-1/N82))-SQRT($N$3/($M$9+$N$2)))+Q82/1000)*1000</f>
        <v>3979.6268995845326</v>
      </c>
      <c r="S82" s="23">
        <f t="shared" si="15"/>
        <v>4.154626036607547</v>
      </c>
      <c r="T82" s="33">
        <f>SQRT(SQRT($N$3*(2/(M82+$N$2)-1/N82))^2+SQRT($N$3/(M82+$N$2))^2-(2*SQRT($N$3*(2/(M82+$N$2)-1/N82))*SQRT($N$3/(M82+$N$2))*COS($D$9/$N$5)))*1000</f>
        <v>1878.556430280472</v>
      </c>
      <c r="U82" s="30">
        <f>(ABS(SQRT($N$3*(2/($M$9+$N$2)-1/N82))-SQRT($N$3/($M$9+$N$2)))+T82/1000)*1000</f>
        <v>4328.227326663782</v>
      </c>
      <c r="V82" s="23">
        <f t="shared" si="16"/>
        <v>4.689844939987451</v>
      </c>
    </row>
    <row r="83" spans="1:2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9">
        <f>M82+$B$9</f>
        <v>35705</v>
      </c>
      <c r="N83" s="22">
        <f>$N$2+($M$9+M83)/2</f>
        <v>24323.136599999998</v>
      </c>
      <c r="O83" s="22">
        <f>(ABS(SQRT($N$3*(2/($M$9+$N$2)-1/N83))-SQRT($N$3/($M$9+$N$2)))+ABS(SQRT($N$3/(M83+$N$2))-SQRT($N$3*(2/(M83+$N$2)-1/N83))))*1000</f>
        <v>3936.5814942400875</v>
      </c>
      <c r="P83" s="30">
        <f t="shared" si="14"/>
        <v>4.092828241791059</v>
      </c>
      <c r="Q83" s="34">
        <f>SQRT(SQRT($N$3*(2/(M83+$N$2)-1/N83))^2+SQRT($N$3/(M83+$N$2))^2-(2*SQRT($N$3*(2/(M83+$N$2)-1/N83))*SQRT($N$3/(M83+$N$2))*COS($C$9/$N$5)))*1000</f>
        <v>1528.647735838722</v>
      </c>
      <c r="R83" s="22">
        <f>(ABS(SQRT($N$3*(2/($M$9+$N$2)-1/N83))-SQRT($N$3/($M$9+$N$2)))+Q83/1000)*1000</f>
        <v>3986.2875217152205</v>
      </c>
      <c r="S83" s="23">
        <f t="shared" si="15"/>
        <v>4.164269343081367</v>
      </c>
      <c r="T83" s="33">
        <f>SQRT(SQRT($N$3*(2/(M83+$N$2)-1/N83))^2+SQRT($N$3/(M83+$N$2))^2-(2*SQRT($N$3*(2/(M83+$N$2)-1/N83))*SQRT($N$3/(M83+$N$2))*COS($D$9/$N$5)))*1000</f>
        <v>1872.3275532911307</v>
      </c>
      <c r="U83" s="30">
        <f>(ABS(SQRT($N$3*(2/($M$9+$N$2)-1/N83))-SQRT($N$3/($M$9+$N$2)))+T83/1000)*1000</f>
        <v>4329.967339167629</v>
      </c>
      <c r="V83" s="23">
        <f t="shared" si="16"/>
        <v>4.6926786821309365</v>
      </c>
    </row>
    <row r="84" spans="1:2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9">
        <f>M83+$B$9</f>
        <v>36185</v>
      </c>
      <c r="N84" s="22">
        <f>$N$2+($M$9+M84)/2</f>
        <v>24563.136599999998</v>
      </c>
      <c r="O84" s="22">
        <f>(ABS(SQRT($N$3*(2/($M$9+$N$2)-1/N84))-SQRT($N$3/($M$9+$N$2)))+ABS(SQRT($N$3/(M84+$N$2))-SQRT($N$3*(2/(M84+$N$2)-1/N84))))*1000</f>
        <v>3943.810750838628</v>
      </c>
      <c r="P84" s="30">
        <f t="shared" si="14"/>
        <v>4.103143793941768</v>
      </c>
      <c r="Q84" s="34">
        <f>SQRT(SQRT($N$3*(2/(M84+$N$2)-1/N84))^2+SQRT($N$3/(M84+$N$2))^2-(2*SQRT($N$3*(2/(M84+$N$2)-1/N84))*SQRT($N$3/(M84+$N$2))*COS($C$9/$N$5)))*1000</f>
        <v>1527.2999335057748</v>
      </c>
      <c r="R84" s="22">
        <f>(ABS(SQRT($N$3*(2/($M$9+$N$2)-1/N84))-SQRT($N$3/($M$9+$N$2)))+Q84/1000)*1000</f>
        <v>3992.7468750233197</v>
      </c>
      <c r="S84" s="23">
        <f t="shared" si="15"/>
        <v>4.17364212660784</v>
      </c>
      <c r="T84" s="33">
        <f>SQRT(SQRT($N$3*(2/(M84+$N$2)-1/N84))^2+SQRT($N$3/(M84+$N$2))^2-(2*SQRT($N$3*(2/(M84+$N$2)-1/N84))*SQRT($N$3/(M84+$N$2))*COS($D$9/$N$5)))*1000</f>
        <v>1866.186066572899</v>
      </c>
      <c r="U84" s="30">
        <f>(ABS(SQRT($N$3*(2/($M$9+$N$2)-1/N84))-SQRT($N$3/($M$9+$N$2)))+T84/1000)*1000</f>
        <v>4331.633008090444</v>
      </c>
      <c r="V84" s="23">
        <f t="shared" si="16"/>
        <v>4.695392920678574</v>
      </c>
    </row>
    <row r="85" spans="1:22" ht="13.5" thickBo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5">
        <f>M84+$B$9</f>
        <v>36665</v>
      </c>
      <c r="N85" s="26">
        <f>$N$2+($M$9+M85)/2</f>
        <v>24803.136599999998</v>
      </c>
      <c r="O85" s="26">
        <f>(ABS(SQRT($N$3*(2/($M$9+$N$2)-1/N85))-SQRT($N$3/($M$9+$N$2)))+ABS(SQRT($N$3/(M85+$N$2))-SQRT($N$3*(2/(M85+$N$2)-1/N85))))*1000</f>
        <v>3950.8237425540083</v>
      </c>
      <c r="P85" s="31">
        <f t="shared" si="14"/>
        <v>4.11317500508634</v>
      </c>
      <c r="Q85" s="40">
        <f>SQRT(SQRT($N$3*(2/(M85+$N$2)-1/N85))^2+SQRT($N$3/(M85+$N$2))^2-(2*SQRT($N$3*(2/(M85+$N$2)-1/N85))*SQRT($N$3/(M85+$N$2))*COS($C$9/$N$5)))*1000</f>
        <v>1525.9146468729102</v>
      </c>
      <c r="R85" s="26">
        <f>(ABS(SQRT($N$3*(2/($M$9+$N$2)-1/N85))-SQRT($N$3/($M$9+$N$2)))+Q85/1000)*1000</f>
        <v>3999.011891044334</v>
      </c>
      <c r="S85" s="27">
        <f t="shared" si="15"/>
        <v>4.1827525992261965</v>
      </c>
      <c r="T85" s="41">
        <f>SQRT(SQRT($N$3*(2/(M85+$N$2)-1/N85))^2+SQRT($N$3/(M85+$N$2))^2-(2*SQRT($N$3*(2/(M85+$N$2)-1/N85))*SQRT($N$3/(M85+$N$2))*COS($D$9/$N$5)))*1000</f>
        <v>1860.129373828977</v>
      </c>
      <c r="U85" s="26">
        <f>(ABS(SQRT($N$3*(2/($M$9+$N$2)-1/N85))-SQRT($N$3/($M$9+$N$2)))+T85/1000)*1000</f>
        <v>4333.226618000401</v>
      </c>
      <c r="V85" s="27">
        <f t="shared" si="16"/>
        <v>4.69799117655487</v>
      </c>
    </row>
  </sheetData>
  <sheetProtection/>
  <mergeCells count="2">
    <mergeCell ref="A6:B6"/>
    <mergeCell ref="M1:O1"/>
  </mergeCells>
  <printOptions/>
  <pageMargins left="0.5" right="0.5" top="0.5" bottom="0.5" header="0" footer="0"/>
  <pageSetup horizontalDpi="600" verticalDpi="600" orientation="landscape" scale="90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KKM</dc:creator>
  <cp:keywords/>
  <dc:description/>
  <cp:lastModifiedBy>AShao</cp:lastModifiedBy>
  <cp:lastPrinted>2011-07-26T05:23:22Z</cp:lastPrinted>
  <dcterms:created xsi:type="dcterms:W3CDTF">2010-05-12T20:30:00Z</dcterms:created>
  <dcterms:modified xsi:type="dcterms:W3CDTF">2011-07-26T05:23:58Z</dcterms:modified>
  <cp:category/>
  <cp:version/>
  <cp:contentType/>
  <cp:contentStatus/>
</cp:coreProperties>
</file>